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F\Documents\2026\ASEG\2T2026\"/>
    </mc:Choice>
  </mc:AlternateContent>
  <xr:revisionPtr revIDLastSave="0" documentId="13_ncr:1_{9757F1B7-0982-4551-992B-0101635B0FCC}" xr6:coauthVersionLast="47" xr6:coauthVersionMax="47" xr10:uidLastSave="{00000000-0000-0000-0000-000000000000}"/>
  <bookViews>
    <workbookView xWindow="-120" yWindow="-120" windowWidth="29040" windowHeight="15720" tabRatio="782" xr2:uid="{072641A8-F22B-4960-808B-50E51E5F091D}"/>
  </bookViews>
  <sheets>
    <sheet name="Notas de Disciplina Financiera" sheetId="2" r:id="rId1"/>
    <sheet name="NDF-01" sheetId="6" r:id="rId2"/>
    <sheet name="NDF-02" sheetId="1" r:id="rId3"/>
    <sheet name="NDF-03" sheetId="3" r:id="rId4"/>
    <sheet name="NDF-04" sheetId="7" r:id="rId5"/>
    <sheet name="NDF-05" sheetId="8" r:id="rId6"/>
    <sheet name="NDF-06" sheetId="9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2" i="1" l="1"/>
  <c r="E62" i="1"/>
  <c r="F62" i="1"/>
  <c r="G62" i="1"/>
  <c r="E52" i="1"/>
  <c r="F52" i="1"/>
  <c r="G52" i="1"/>
  <c r="E42" i="1"/>
  <c r="F42" i="1"/>
  <c r="G42" i="1"/>
  <c r="E32" i="1"/>
  <c r="F32" i="1"/>
  <c r="G32" i="1"/>
  <c r="E22" i="1"/>
  <c r="F22" i="1"/>
  <c r="G22" i="1"/>
  <c r="E14" i="1"/>
  <c r="F14" i="1"/>
  <c r="G14" i="1"/>
  <c r="H154" i="1"/>
  <c r="H155" i="1"/>
  <c r="H156" i="1"/>
  <c r="H157" i="1"/>
  <c r="H158" i="1"/>
  <c r="H159" i="1"/>
  <c r="H153" i="1"/>
  <c r="H150" i="1"/>
  <c r="H151" i="1"/>
  <c r="H149" i="1"/>
  <c r="H142" i="1"/>
  <c r="H143" i="1"/>
  <c r="H144" i="1"/>
  <c r="H145" i="1"/>
  <c r="H146" i="1"/>
  <c r="H147" i="1"/>
  <c r="H140" i="1" s="1"/>
  <c r="H141" i="1"/>
  <c r="H138" i="1"/>
  <c r="I138" i="1" s="1"/>
  <c r="H139" i="1"/>
  <c r="H137" i="1"/>
  <c r="H128" i="1"/>
  <c r="I128" i="1" s="1"/>
  <c r="H129" i="1"/>
  <c r="I129" i="1" s="1"/>
  <c r="H130" i="1"/>
  <c r="H131" i="1"/>
  <c r="H132" i="1"/>
  <c r="I132" i="1" s="1"/>
  <c r="H133" i="1"/>
  <c r="H134" i="1"/>
  <c r="I134" i="1" s="1"/>
  <c r="H135" i="1"/>
  <c r="I135" i="1" s="1"/>
  <c r="H127" i="1"/>
  <c r="I127" i="1" s="1"/>
  <c r="H118" i="1"/>
  <c r="H119" i="1"/>
  <c r="H120" i="1"/>
  <c r="I120" i="1" s="1"/>
  <c r="H121" i="1"/>
  <c r="H122" i="1"/>
  <c r="H123" i="1"/>
  <c r="H124" i="1"/>
  <c r="I124" i="1" s="1"/>
  <c r="H125" i="1"/>
  <c r="H117" i="1"/>
  <c r="H108" i="1"/>
  <c r="I108" i="1" s="1"/>
  <c r="H109" i="1"/>
  <c r="I109" i="1" s="1"/>
  <c r="H110" i="1"/>
  <c r="I110" i="1" s="1"/>
  <c r="H111" i="1"/>
  <c r="I111" i="1" s="1"/>
  <c r="H112" i="1"/>
  <c r="I112" i="1" s="1"/>
  <c r="H113" i="1"/>
  <c r="I113" i="1" s="1"/>
  <c r="H114" i="1"/>
  <c r="I114" i="1" s="1"/>
  <c r="H115" i="1"/>
  <c r="I115" i="1" s="1"/>
  <c r="H107" i="1"/>
  <c r="H98" i="1"/>
  <c r="I98" i="1" s="1"/>
  <c r="H99" i="1"/>
  <c r="H100" i="1"/>
  <c r="I100" i="1" s="1"/>
  <c r="H101" i="1"/>
  <c r="I101" i="1" s="1"/>
  <c r="H102" i="1"/>
  <c r="I102" i="1" s="1"/>
  <c r="H103" i="1"/>
  <c r="I103" i="1" s="1"/>
  <c r="H104" i="1"/>
  <c r="I104" i="1" s="1"/>
  <c r="H105" i="1"/>
  <c r="I105" i="1" s="1"/>
  <c r="H97" i="1"/>
  <c r="I97" i="1" s="1"/>
  <c r="H90" i="1"/>
  <c r="I90" i="1" s="1"/>
  <c r="H91" i="1"/>
  <c r="H92" i="1"/>
  <c r="I92" i="1" s="1"/>
  <c r="H93" i="1"/>
  <c r="I93" i="1" s="1"/>
  <c r="H94" i="1"/>
  <c r="I94" i="1" s="1"/>
  <c r="H95" i="1"/>
  <c r="I95" i="1" s="1"/>
  <c r="H89" i="1"/>
  <c r="I89" i="1" s="1"/>
  <c r="H80" i="1"/>
  <c r="H81" i="1"/>
  <c r="H82" i="1"/>
  <c r="H83" i="1"/>
  <c r="H84" i="1"/>
  <c r="H85" i="1"/>
  <c r="H79" i="1"/>
  <c r="H76" i="1"/>
  <c r="H77" i="1"/>
  <c r="H75" i="1"/>
  <c r="H68" i="1"/>
  <c r="H69" i="1"/>
  <c r="H70" i="1"/>
  <c r="H71" i="1"/>
  <c r="H72" i="1"/>
  <c r="H73" i="1"/>
  <c r="H67" i="1"/>
  <c r="H64" i="1"/>
  <c r="H62" i="1" s="1"/>
  <c r="H65" i="1"/>
  <c r="H63" i="1"/>
  <c r="H54" i="1"/>
  <c r="I54" i="1" s="1"/>
  <c r="H55" i="1"/>
  <c r="I55" i="1" s="1"/>
  <c r="H56" i="1"/>
  <c r="I56" i="1" s="1"/>
  <c r="H57" i="1"/>
  <c r="H58" i="1"/>
  <c r="I58" i="1" s="1"/>
  <c r="H59" i="1"/>
  <c r="H60" i="1"/>
  <c r="I60" i="1" s="1"/>
  <c r="H61" i="1"/>
  <c r="I61" i="1" s="1"/>
  <c r="H53" i="1"/>
  <c r="I53" i="1" s="1"/>
  <c r="H44" i="1"/>
  <c r="H45" i="1"/>
  <c r="H46" i="1"/>
  <c r="I46" i="1" s="1"/>
  <c r="I42" i="1" s="1"/>
  <c r="H47" i="1"/>
  <c r="H48" i="1"/>
  <c r="H49" i="1"/>
  <c r="H50" i="1"/>
  <c r="I50" i="1" s="1"/>
  <c r="H51" i="1"/>
  <c r="H43" i="1"/>
  <c r="H34" i="1"/>
  <c r="I34" i="1" s="1"/>
  <c r="H35" i="1"/>
  <c r="I35" i="1" s="1"/>
  <c r="H36" i="1"/>
  <c r="I36" i="1" s="1"/>
  <c r="H37" i="1"/>
  <c r="I37" i="1" s="1"/>
  <c r="H38" i="1"/>
  <c r="I38" i="1" s="1"/>
  <c r="H39" i="1"/>
  <c r="H40" i="1"/>
  <c r="I40" i="1" s="1"/>
  <c r="H41" i="1"/>
  <c r="I41" i="1" s="1"/>
  <c r="H33" i="1"/>
  <c r="I33" i="1" s="1"/>
  <c r="H24" i="1"/>
  <c r="I24" i="1" s="1"/>
  <c r="H25" i="1"/>
  <c r="H26" i="1"/>
  <c r="I26" i="1" s="1"/>
  <c r="H27" i="1"/>
  <c r="I27" i="1" s="1"/>
  <c r="H28" i="1"/>
  <c r="I28" i="1" s="1"/>
  <c r="H29" i="1"/>
  <c r="I29" i="1" s="1"/>
  <c r="H30" i="1"/>
  <c r="I30" i="1" s="1"/>
  <c r="H31" i="1"/>
  <c r="I31" i="1" s="1"/>
  <c r="H23" i="1"/>
  <c r="I23" i="1" s="1"/>
  <c r="H16" i="1"/>
  <c r="I16" i="1" s="1"/>
  <c r="H17" i="1"/>
  <c r="I17" i="1" s="1"/>
  <c r="H18" i="1"/>
  <c r="I18" i="1" s="1"/>
  <c r="H19" i="1"/>
  <c r="I19" i="1" s="1"/>
  <c r="H20" i="1"/>
  <c r="I20" i="1" s="1"/>
  <c r="H21" i="1"/>
  <c r="I21" i="1" s="1"/>
  <c r="H15" i="1"/>
  <c r="I15" i="1" s="1"/>
  <c r="I154" i="1"/>
  <c r="I155" i="1"/>
  <c r="I156" i="1"/>
  <c r="I157" i="1"/>
  <c r="I158" i="1"/>
  <c r="I159" i="1"/>
  <c r="I153" i="1"/>
  <c r="I150" i="1"/>
  <c r="I151" i="1"/>
  <c r="I149" i="1"/>
  <c r="I148" i="1" s="1"/>
  <c r="I142" i="1"/>
  <c r="I143" i="1"/>
  <c r="I144" i="1"/>
  <c r="I145" i="1"/>
  <c r="I146" i="1"/>
  <c r="I141" i="1"/>
  <c r="I139" i="1"/>
  <c r="I137" i="1"/>
  <c r="I130" i="1"/>
  <c r="I131" i="1"/>
  <c r="I133" i="1"/>
  <c r="I118" i="1"/>
  <c r="I119" i="1"/>
  <c r="I121" i="1"/>
  <c r="I122" i="1"/>
  <c r="I123" i="1"/>
  <c r="I125" i="1"/>
  <c r="I117" i="1"/>
  <c r="I99" i="1"/>
  <c r="I80" i="1"/>
  <c r="I81" i="1"/>
  <c r="I82" i="1"/>
  <c r="I83" i="1"/>
  <c r="I84" i="1"/>
  <c r="I85" i="1"/>
  <c r="I79" i="1"/>
  <c r="I76" i="1"/>
  <c r="I77" i="1"/>
  <c r="I75" i="1"/>
  <c r="I68" i="1"/>
  <c r="I69" i="1"/>
  <c r="I70" i="1"/>
  <c r="I71" i="1"/>
  <c r="I72" i="1"/>
  <c r="I73" i="1"/>
  <c r="I67" i="1"/>
  <c r="I65" i="1"/>
  <c r="I63" i="1"/>
  <c r="I57" i="1"/>
  <c r="I59" i="1"/>
  <c r="I44" i="1"/>
  <c r="I45" i="1"/>
  <c r="I47" i="1"/>
  <c r="I48" i="1"/>
  <c r="I49" i="1"/>
  <c r="I51" i="1"/>
  <c r="I43" i="1"/>
  <c r="I25" i="1"/>
  <c r="D152" i="1"/>
  <c r="E152" i="1"/>
  <c r="F152" i="1"/>
  <c r="G152" i="1"/>
  <c r="H152" i="1"/>
  <c r="C152" i="1"/>
  <c r="D148" i="1"/>
  <c r="E148" i="1"/>
  <c r="F148" i="1"/>
  <c r="G148" i="1"/>
  <c r="H148" i="1"/>
  <c r="C148" i="1"/>
  <c r="D140" i="1"/>
  <c r="E140" i="1"/>
  <c r="F140" i="1"/>
  <c r="G140" i="1"/>
  <c r="C140" i="1"/>
  <c r="D136" i="1"/>
  <c r="E136" i="1"/>
  <c r="F136" i="1"/>
  <c r="G136" i="1"/>
  <c r="C136" i="1"/>
  <c r="D126" i="1"/>
  <c r="E126" i="1"/>
  <c r="F126" i="1"/>
  <c r="G126" i="1"/>
  <c r="C126" i="1"/>
  <c r="D116" i="1"/>
  <c r="E116" i="1"/>
  <c r="F116" i="1"/>
  <c r="G116" i="1"/>
  <c r="C116" i="1"/>
  <c r="D106" i="1"/>
  <c r="E106" i="1"/>
  <c r="F106" i="1"/>
  <c r="G106" i="1"/>
  <c r="C106" i="1"/>
  <c r="D96" i="1"/>
  <c r="E96" i="1"/>
  <c r="F96" i="1"/>
  <c r="G96" i="1"/>
  <c r="C96" i="1"/>
  <c r="D88" i="1"/>
  <c r="E88" i="1"/>
  <c r="F88" i="1"/>
  <c r="G88" i="1"/>
  <c r="C88" i="1"/>
  <c r="D78" i="1"/>
  <c r="E78" i="1"/>
  <c r="F78" i="1"/>
  <c r="G78" i="1"/>
  <c r="H78" i="1"/>
  <c r="C78" i="1"/>
  <c r="D74" i="1"/>
  <c r="E74" i="1"/>
  <c r="F74" i="1"/>
  <c r="G74" i="1"/>
  <c r="H74" i="1"/>
  <c r="C74" i="1"/>
  <c r="D66" i="1"/>
  <c r="E66" i="1"/>
  <c r="F66" i="1"/>
  <c r="G66" i="1"/>
  <c r="H66" i="1"/>
  <c r="C66" i="1"/>
  <c r="C62" i="1"/>
  <c r="D52" i="1"/>
  <c r="C52" i="1"/>
  <c r="D42" i="1"/>
  <c r="C42" i="1"/>
  <c r="D32" i="1"/>
  <c r="C32" i="1"/>
  <c r="D22" i="1"/>
  <c r="C22" i="1"/>
  <c r="D14" i="1"/>
  <c r="C14" i="1"/>
  <c r="F23" i="3"/>
  <c r="F24" i="3"/>
  <c r="F25" i="3"/>
  <c r="F26" i="3"/>
  <c r="F27" i="3"/>
  <c r="F28" i="3"/>
  <c r="F29" i="3"/>
  <c r="F30" i="3"/>
  <c r="F22" i="3"/>
  <c r="F13" i="3"/>
  <c r="F14" i="3"/>
  <c r="F15" i="3"/>
  <c r="F16" i="3"/>
  <c r="F17" i="3"/>
  <c r="F18" i="3"/>
  <c r="F19" i="3"/>
  <c r="F20" i="3"/>
  <c r="F12" i="3"/>
  <c r="H136" i="1" l="1"/>
  <c r="I64" i="1"/>
  <c r="I62" i="1" s="1"/>
  <c r="H42" i="1"/>
  <c r="H32" i="1"/>
  <c r="H106" i="1"/>
  <c r="H88" i="1"/>
  <c r="I91" i="1"/>
  <c r="I88" i="1" s="1"/>
  <c r="H52" i="1"/>
  <c r="I52" i="1"/>
  <c r="H14" i="1"/>
  <c r="I22" i="1"/>
  <c r="G13" i="1"/>
  <c r="H22" i="1"/>
  <c r="I14" i="1"/>
  <c r="F13" i="1"/>
  <c r="E13" i="1"/>
  <c r="G87" i="1"/>
  <c r="I107" i="1"/>
  <c r="I106" i="1" s="1"/>
  <c r="F87" i="1"/>
  <c r="E87" i="1"/>
  <c r="D87" i="1"/>
  <c r="D13" i="1"/>
  <c r="I152" i="1"/>
  <c r="I147" i="1"/>
  <c r="I140" i="1" s="1"/>
  <c r="I136" i="1"/>
  <c r="H126" i="1"/>
  <c r="I126" i="1"/>
  <c r="H116" i="1"/>
  <c r="H96" i="1"/>
  <c r="I96" i="1"/>
  <c r="I78" i="1"/>
  <c r="I74" i="1"/>
  <c r="I39" i="1"/>
  <c r="I32" i="1" s="1"/>
  <c r="I116" i="1"/>
  <c r="I66" i="1"/>
  <c r="C87" i="1"/>
  <c r="C13" i="1"/>
  <c r="G161" i="1" l="1"/>
  <c r="H13" i="1"/>
  <c r="I13" i="1"/>
  <c r="F161" i="1"/>
  <c r="E161" i="1"/>
  <c r="H87" i="1"/>
  <c r="D161" i="1"/>
  <c r="I87" i="1"/>
  <c r="C161" i="1"/>
  <c r="H161" i="1" l="1"/>
  <c r="I161" i="1"/>
  <c r="B6" i="1" l="1"/>
  <c r="B6" i="3"/>
  <c r="F3" i="9"/>
  <c r="F2" i="9"/>
  <c r="F1" i="9"/>
  <c r="F3" i="8"/>
  <c r="F2" i="8"/>
  <c r="F1" i="8"/>
  <c r="F3" i="7"/>
  <c r="F2" i="7"/>
  <c r="F1" i="7"/>
  <c r="F3" i="3"/>
  <c r="F2" i="3"/>
  <c r="F1" i="3"/>
  <c r="F3" i="1"/>
  <c r="F2" i="1"/>
  <c r="F1" i="1"/>
  <c r="F3" i="6"/>
  <c r="F2" i="6"/>
  <c r="F1" i="6"/>
  <c r="B3" i="9"/>
  <c r="B1" i="9"/>
  <c r="B3" i="8"/>
  <c r="B1" i="8"/>
  <c r="B3" i="7"/>
  <c r="B1" i="7"/>
  <c r="B3" i="3"/>
  <c r="B1" i="3"/>
  <c r="B3" i="1"/>
  <c r="B9" i="1" s="1"/>
  <c r="B1" i="1"/>
  <c r="B3" i="6"/>
  <c r="B1" i="6"/>
  <c r="E21" i="3"/>
  <c r="F21" i="3"/>
  <c r="D21" i="3"/>
  <c r="E11" i="3"/>
  <c r="F11" i="3"/>
  <c r="D11" i="3"/>
  <c r="F31" i="3" l="1"/>
  <c r="D31" i="3"/>
  <c r="E31" i="3"/>
</calcChain>
</file>

<file path=xl/sharedStrings.xml><?xml version="1.0" encoding="utf-8"?>
<sst xmlns="http://schemas.openxmlformats.org/spreadsheetml/2006/main" count="267" uniqueCount="153">
  <si>
    <t>Ejercicio:</t>
  </si>
  <si>
    <t>Notas de Disciplina Financiera</t>
  </si>
  <si>
    <t>Periodicidad:</t>
  </si>
  <si>
    <t>Trimestral</t>
  </si>
  <si>
    <t>Corte:</t>
  </si>
  <si>
    <t>(Cifras en Pesos)</t>
  </si>
  <si>
    <t>NOTAS</t>
  </si>
  <si>
    <t>DESCRIPCIÓN</t>
  </si>
  <si>
    <t>NOTAS DE DISCIPLINA FINANCIERA:</t>
  </si>
  <si>
    <t>NDF-01</t>
  </si>
  <si>
    <t>1. Balance Presupuestario de Recursos Disponibles Negativo</t>
  </si>
  <si>
    <t>NDF-02</t>
  </si>
  <si>
    <t>2. Aumento o creación de nuevo Gasto</t>
  </si>
  <si>
    <t>NDF-03</t>
  </si>
  <si>
    <t>3. Pasivo Circulante al Cierre del Ejercicio (ESF-12)</t>
  </si>
  <si>
    <t>NDF-04</t>
  </si>
  <si>
    <t>4. Deuda Pública y Obligaciones</t>
  </si>
  <si>
    <t>NDF-05</t>
  </si>
  <si>
    <t>5. Obligaciones a Corto Plazo</t>
  </si>
  <si>
    <t>NDF-06</t>
  </si>
  <si>
    <t>6. Evaluación de Cumplimiento</t>
  </si>
  <si>
    <t>Se informará:</t>
  </si>
  <si>
    <t>a) Acciones para recuperar el Balance Presupuestario de Recursos Disponibles Sostenible.</t>
  </si>
  <si>
    <t>Favor de ver el instructivo de esta nota (NDF-01):</t>
  </si>
  <si>
    <t>En caso de no obtener un Balance Presupuestario de Recursos Disponibles Negativo, indicar la aclaración.</t>
  </si>
  <si>
    <t>2. Aumento o creación de nuevo Gasto:</t>
  </si>
  <si>
    <t>Art. 8 LDF</t>
  </si>
  <si>
    <t xml:space="preserve">Clasificación por Objeto del Gasto (Capítulo y Concepto) </t>
  </si>
  <si>
    <t>(PESOS)</t>
  </si>
  <si>
    <t>Modificaciones</t>
  </si>
  <si>
    <t>Concepto (c)</t>
  </si>
  <si>
    <t>Aprobado (d)</t>
  </si>
  <si>
    <t>Ampliaciones
 Líquidas</t>
  </si>
  <si>
    <t>Reducciones
Líquidas</t>
  </si>
  <si>
    <t>Ampliaciones
 Compensadas</t>
  </si>
  <si>
    <t>Reducciones
Compensadas</t>
  </si>
  <si>
    <t>Total</t>
  </si>
  <si>
    <t>Modificado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</si>
  <si>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</si>
  <si>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</si>
  <si>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</si>
  <si>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</si>
  <si>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</si>
  <si>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</si>
  <si>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</si>
  <si>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</si>
  <si>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</si>
  <si>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</si>
  <si>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</si>
  <si>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</si>
  <si>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</si>
  <si>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</si>
  <si>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</si>
  <si>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</si>
  <si>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</si>
  <si>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</si>
  <si>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</si>
  <si>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</si>
  <si>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</si>
  <si>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</si>
  <si>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</si>
  <si>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</si>
  <si>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</si>
  <si>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</si>
  <si>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</si>
  <si>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</si>
  <si>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</si>
  <si>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</si>
  <si>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</si>
  <si>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</si>
  <si>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</si>
  <si>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</si>
  <si>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</si>
  <si>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</si>
  <si>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</si>
  <si>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</si>
  <si>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</si>
  <si>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</si>
  <si>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</si>
  <si>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</si>
  <si>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</si>
  <si>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</si>
  <si>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</si>
  <si>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</si>
  <si>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</si>
  <si>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</si>
  <si>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</si>
  <si>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</si>
  <si>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</si>
  <si>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</si>
  <si>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</si>
  <si>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</si>
  <si>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</si>
  <si>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</si>
  <si>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</si>
  <si>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</si>
  <si>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</si>
  <si>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</si>
  <si>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</si>
  <si>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</si>
  <si>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</si>
  <si>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</si>
  <si>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</si>
  <si>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</si>
  <si>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</si>
  <si>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</si>
  <si>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</si>
  <si>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</si>
  <si>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</si>
  <si>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</si>
  <si>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</si>
  <si>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</si>
  <si>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</si>
  <si>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3. Pasivo Circulante al Cierre del Ejercicio (ESF-12):</t>
  </si>
  <si>
    <t>Informe de cuentas por pagar y que integran el pasivo circulante al cierre del ejercicio</t>
  </si>
  <si>
    <t>COG</t>
  </si>
  <si>
    <t>Concepto</t>
  </si>
  <si>
    <t>Devengado</t>
  </si>
  <si>
    <t>Pagado</t>
  </si>
  <si>
    <t>Cuentas por pagar</t>
  </si>
  <si>
    <t>(a)</t>
  </si>
  <si>
    <t>(b)</t>
  </si>
  <si>
    <t>(c) = (a-b)</t>
  </si>
  <si>
    <t>Gasto No Etiquetado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</si>
  <si>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</si>
  <si>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</si>
  <si>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</si>
  <si>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</si>
  <si>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</si>
  <si>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</si>
  <si>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</si>
  <si>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</si>
  <si>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</si>
  <si>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Gasto Etiquetado</t>
  </si>
  <si>
    <t>Favor de ver el instructivo de esta nota (NDF-03):</t>
  </si>
  <si>
    <t>En caso de no tener pasivos al cierre del ejercicio, hacer la aclaración o la inidcación.</t>
  </si>
  <si>
    <t>Se revelará:</t>
  </si>
  <si>
    <t>a) La información detallada de cada Financiamiento u Obligación contraída en los términos del Título Tercero Capítulo</t>
  </si>
  <si>
    <t>Uno de la Ley de Disciplina Financiera de las Entidades Federativas y Municipios, incluyendocomo mínimo,el importe,</t>
  </si>
  <si>
    <t>tasa, plazo, comisiones y demás accesorios pactados.</t>
  </si>
  <si>
    <t>Favor de ver el instructivo de esta nota (NDF-04):</t>
  </si>
  <si>
    <t>En caso de no contar deuda pública u obligaciones, hacer la aclaración o la inidcación.</t>
  </si>
  <si>
    <t>a) La información detallada de las Obligaciones a corto plazo contraídas en los términos del Título Tercero Capítulo Uno</t>
  </si>
  <si>
    <t>de la Ley de Disciplina Financiera de las Entidades Federativas y Municipios, incluyendo por lo menos importe, tasas,</t>
  </si>
  <si>
    <t xml:space="preserve"> plazo, comisiones y cualquier costo relacionado, así mismo se deberá incluir la tasa efectiva.</t>
  </si>
  <si>
    <t>Favor de ver el instructivo de esta nota (NDF-05):</t>
  </si>
  <si>
    <t>En caso de no contar con Obligaciones a Corto Plazo, hacer la aclaración o la inidcación.</t>
  </si>
  <si>
    <t>a) La información relativa al cumplimiento de los convenios de Deuda Garantizada.</t>
  </si>
  <si>
    <t>Universidad de Guanajuato</t>
  </si>
  <si>
    <t>Ejercicio 2026</t>
  </si>
  <si>
    <t>Correspondiente del 01 de enero al 30 de junio 2026</t>
  </si>
  <si>
    <t>NO APLICA, La Universidad de Guanajuato no tiene balance presupuesrario negativo.</t>
  </si>
  <si>
    <t>NO APLICA, la Universidad de Guanajuato no tiene contratada Deuda Pública ni Obligaciones.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</si>
</sst>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9"/>
      <color theme="1"/>
      <name val="Calibri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9"/>
      <color theme="10"/>
      <name val="Calibri"/>
      <family val="2"/>
    </font>
    <font>
      <sz val="11"/>
      <color rgb="FF000000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Calibri"/>
      <family val="2"/>
    </font>
    <font>
      <b/>
      <sz val="8"/>
      <color rgb="FF0070C0"/>
      <name val="Arial"/>
      <family val="2"/>
    </font>
    <font>
      <b/>
      <sz val="8"/>
      <color rgb="FF000000"/>
      <name val="Arial"/>
      <family val="2"/>
    </font>
    <font>
      <b/>
      <u/>
      <sz val="8"/>
      <color theme="10"/>
      <name val="Arial"/>
      <family val="2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theme="5" tint="-0.249977111117893"/>
      <name val="Arial"/>
      <family val="2"/>
    </font>
    <font>
      <u/>
      <sz val="8"/>
      <color theme="10"/>
      <name val="Arial"/>
      <family val="2"/>
    </font>
    <font>
      <sz val="9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12" fillId="0" borderId="0"/>
    <xf numFmtId="0" fontId="13" fillId="0" borderId="0"/>
    <xf numFmtId="0" fontId="4" fillId="0" borderId="0"/>
    <xf numFmtId="43" fontId="16" fillId="0" borderId="0" applyFont="0" applyFill="0" applyBorder="0" applyAlignment="0" applyProtection="0"/>
  </cellStyleXfs>
  <cellXfs count="92">
    <xf numFmtId="0" fontId="0" fillId="0" borderId="0" xfId="0"/>
    <xf numFmtId="0" fontId="2" fillId="0" borderId="0" xfId="0" applyFont="1"/>
    <xf numFmtId="0" fontId="1" fillId="2" borderId="4" xfId="0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 applyProtection="1">
      <alignment horizontal="right" vertical="top"/>
      <protection locked="0"/>
    </xf>
    <xf numFmtId="4" fontId="2" fillId="0" borderId="2" xfId="0" applyNumberFormat="1" applyFont="1" applyBorder="1" applyAlignment="1" applyProtection="1">
      <alignment horizontal="right" vertical="top"/>
      <protection locked="0"/>
    </xf>
    <xf numFmtId="4" fontId="2" fillId="0" borderId="8" xfId="0" applyNumberFormat="1" applyFont="1" applyBorder="1" applyAlignment="1">
      <alignment horizontal="center" vertical="center"/>
    </xf>
    <xf numFmtId="4" fontId="1" fillId="0" borderId="8" xfId="0" applyNumberFormat="1" applyFont="1" applyBorder="1" applyAlignment="1">
      <alignment horizontal="right" vertical="center"/>
    </xf>
    <xf numFmtId="3" fontId="2" fillId="0" borderId="3" xfId="0" applyNumberFormat="1" applyFont="1" applyBorder="1"/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indent="3"/>
    </xf>
    <xf numFmtId="0" fontId="2" fillId="0" borderId="2" xfId="0" applyFont="1" applyBorder="1" applyAlignment="1">
      <alignment horizontal="left" indent="3"/>
    </xf>
    <xf numFmtId="0" fontId="2" fillId="0" borderId="3" xfId="0" applyFont="1" applyBorder="1" applyAlignment="1">
      <alignment vertical="center"/>
    </xf>
    <xf numFmtId="0" fontId="1" fillId="0" borderId="1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left" indent="1"/>
    </xf>
    <xf numFmtId="0" fontId="2" fillId="0" borderId="2" xfId="0" applyFont="1" applyBorder="1" applyAlignment="1">
      <alignment horizontal="left" vertical="center" indent="4"/>
    </xf>
    <xf numFmtId="0" fontId="2" fillId="0" borderId="2" xfId="0" applyFont="1" applyBorder="1" applyAlignment="1">
      <alignment horizontal="left" vertical="center" indent="2"/>
    </xf>
    <xf numFmtId="0" fontId="2" fillId="0" borderId="2" xfId="0" applyFont="1" applyBorder="1" applyAlignment="1">
      <alignment horizontal="left" indent="4"/>
    </xf>
    <xf numFmtId="0" fontId="5" fillId="3" borderId="9" xfId="2" applyFont="1" applyFill="1" applyBorder="1" applyAlignment="1">
      <alignment horizontal="centerContinuous" vertical="center"/>
    </xf>
    <xf numFmtId="0" fontId="5" fillId="3" borderId="10" xfId="2" applyFont="1" applyFill="1" applyBorder="1" applyAlignment="1">
      <alignment horizontal="centerContinuous" vertical="center"/>
    </xf>
    <xf numFmtId="0" fontId="5" fillId="3" borderId="10" xfId="2" applyFont="1" applyFill="1" applyBorder="1" applyAlignment="1">
      <alignment horizontal="right" vertical="center"/>
    </xf>
    <xf numFmtId="0" fontId="5" fillId="3" borderId="11" xfId="2" applyFont="1" applyFill="1" applyBorder="1" applyAlignment="1">
      <alignment horizontal="left" vertical="center"/>
    </xf>
    <xf numFmtId="0" fontId="5" fillId="3" borderId="12" xfId="2" applyFont="1" applyFill="1" applyBorder="1" applyAlignment="1">
      <alignment horizontal="centerContinuous" vertical="center"/>
    </xf>
    <xf numFmtId="0" fontId="5" fillId="3" borderId="0" xfId="2" applyFont="1" applyFill="1" applyAlignment="1">
      <alignment horizontal="centerContinuous" vertical="center"/>
    </xf>
    <xf numFmtId="0" fontId="5" fillId="3" borderId="0" xfId="2" applyFont="1" applyFill="1" applyAlignment="1">
      <alignment horizontal="right" vertical="center"/>
    </xf>
    <xf numFmtId="0" fontId="5" fillId="3" borderId="8" xfId="2" applyFont="1" applyFill="1" applyBorder="1" applyAlignment="1">
      <alignment vertical="center"/>
    </xf>
    <xf numFmtId="0" fontId="5" fillId="3" borderId="8" xfId="2" applyFont="1" applyFill="1" applyBorder="1" applyAlignment="1">
      <alignment horizontal="left" vertical="center"/>
    </xf>
    <xf numFmtId="0" fontId="5" fillId="3" borderId="14" xfId="2" applyFont="1" applyFill="1" applyBorder="1" applyAlignment="1">
      <alignment horizontal="centerContinuous" vertical="center"/>
    </xf>
    <xf numFmtId="0" fontId="5" fillId="3" borderId="15" xfId="2" applyFont="1" applyFill="1" applyBorder="1" applyAlignment="1">
      <alignment horizontal="centerContinuous" vertical="center"/>
    </xf>
    <xf numFmtId="0" fontId="5" fillId="4" borderId="16" xfId="0" applyFont="1" applyFill="1" applyBorder="1" applyAlignment="1" applyProtection="1">
      <alignment horizontal="center" vertical="center" wrapText="1"/>
      <protection locked="0"/>
    </xf>
    <xf numFmtId="0" fontId="5" fillId="4" borderId="17" xfId="0" applyFont="1" applyFill="1" applyBorder="1" applyAlignment="1" applyProtection="1">
      <alignment horizontal="center" vertical="center"/>
      <protection locked="0"/>
    </xf>
    <xf numFmtId="0" fontId="5" fillId="0" borderId="18" xfId="0" applyFont="1" applyBorder="1" applyAlignment="1" applyProtection="1">
      <alignment horizontal="center"/>
      <protection locked="0"/>
    </xf>
    <xf numFmtId="0" fontId="6" fillId="0" borderId="19" xfId="0" applyFont="1" applyBorder="1" applyProtection="1">
      <protection locked="0"/>
    </xf>
    <xf numFmtId="0" fontId="5" fillId="0" borderId="20" xfId="0" applyFont="1" applyBorder="1" applyAlignment="1" applyProtection="1">
      <alignment horizontal="center"/>
      <protection locked="0"/>
    </xf>
    <xf numFmtId="0" fontId="5" fillId="0" borderId="21" xfId="0" applyFont="1" applyBorder="1" applyAlignment="1" applyProtection="1">
      <alignment horizontal="center"/>
      <protection locked="0"/>
    </xf>
    <xf numFmtId="0" fontId="5" fillId="0" borderId="21" xfId="0" applyFont="1" applyBorder="1" applyAlignment="1" applyProtection="1">
      <alignment horizontal="left" indent="1"/>
      <protection locked="0"/>
    </xf>
    <xf numFmtId="0" fontId="5" fillId="0" borderId="22" xfId="0" applyFont="1" applyBorder="1" applyAlignment="1" applyProtection="1">
      <alignment horizontal="center"/>
      <protection locked="0"/>
    </xf>
    <xf numFmtId="0" fontId="5" fillId="0" borderId="23" xfId="0" applyFont="1" applyBorder="1" applyAlignment="1" applyProtection="1">
      <alignment horizontal="left" indent="1"/>
      <protection locked="0"/>
    </xf>
    <xf numFmtId="0" fontId="8" fillId="0" borderId="21" xfId="0" applyFont="1" applyBorder="1" applyAlignment="1" applyProtection="1">
      <alignment horizontal="center"/>
      <protection locked="0"/>
    </xf>
    <xf numFmtId="10" fontId="9" fillId="3" borderId="0" xfId="2" applyNumberFormat="1" applyFont="1" applyFill="1" applyAlignment="1">
      <alignment horizontal="right" vertical="center"/>
    </xf>
    <xf numFmtId="0" fontId="5" fillId="3" borderId="0" xfId="2" applyFont="1" applyFill="1" applyAlignment="1">
      <alignment horizontal="left" vertical="center"/>
    </xf>
    <xf numFmtId="0" fontId="6" fillId="0" borderId="0" xfId="0" applyFont="1"/>
    <xf numFmtId="0" fontId="1" fillId="0" borderId="0" xfId="0" applyFont="1"/>
    <xf numFmtId="0" fontId="10" fillId="0" borderId="20" xfId="1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left" indent="2"/>
    </xf>
    <xf numFmtId="0" fontId="2" fillId="0" borderId="0" xfId="0" applyFont="1" applyAlignment="1">
      <alignment horizontal="left" indent="3"/>
    </xf>
    <xf numFmtId="0" fontId="2" fillId="0" borderId="0" xfId="0" applyFont="1" applyAlignment="1">
      <alignment horizontal="left" indent="4"/>
    </xf>
    <xf numFmtId="0" fontId="11" fillId="0" borderId="30" xfId="0" applyFont="1" applyBorder="1" applyAlignment="1">
      <alignment vertical="center"/>
    </xf>
    <xf numFmtId="0" fontId="9" fillId="0" borderId="31" xfId="0" applyFont="1" applyBorder="1" applyAlignment="1">
      <alignment horizontal="right" vertical="center" wrapText="1"/>
    </xf>
    <xf numFmtId="4" fontId="9" fillId="0" borderId="31" xfId="0" applyNumberFormat="1" applyFont="1" applyBorder="1" applyAlignment="1">
      <alignment horizontal="right" vertical="center" wrapText="1"/>
    </xf>
    <xf numFmtId="4" fontId="9" fillId="0" borderId="32" xfId="0" applyNumberFormat="1" applyFont="1" applyBorder="1" applyAlignment="1">
      <alignment horizontal="right" vertical="center" wrapText="1"/>
    </xf>
    <xf numFmtId="0" fontId="11" fillId="0" borderId="33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4" fontId="9" fillId="0" borderId="1" xfId="0" applyNumberFormat="1" applyFont="1" applyBorder="1" applyAlignment="1">
      <alignment horizontal="right" vertical="center" wrapText="1"/>
    </xf>
    <xf numFmtId="4" fontId="9" fillId="0" borderId="34" xfId="0" applyNumberFormat="1" applyFont="1" applyBorder="1" applyAlignment="1">
      <alignment horizontal="right" vertical="center" wrapText="1"/>
    </xf>
    <xf numFmtId="0" fontId="11" fillId="0" borderId="35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 indent="1"/>
    </xf>
    <xf numFmtId="4" fontId="2" fillId="0" borderId="2" xfId="0" applyNumberFormat="1" applyFont="1" applyBorder="1" applyAlignment="1">
      <alignment vertical="center" wrapText="1"/>
    </xf>
    <xf numFmtId="4" fontId="11" fillId="0" borderId="36" xfId="0" applyNumberFormat="1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horizontal="right" vertical="center" wrapText="1"/>
    </xf>
    <xf numFmtId="4" fontId="9" fillId="0" borderId="36" xfId="0" applyNumberFormat="1" applyFont="1" applyBorder="1" applyAlignment="1">
      <alignment horizontal="right" vertical="center" wrapText="1"/>
    </xf>
    <xf numFmtId="0" fontId="11" fillId="0" borderId="16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 wrapText="1" indent="1"/>
    </xf>
    <xf numFmtId="4" fontId="2" fillId="0" borderId="3" xfId="0" applyNumberFormat="1" applyFont="1" applyBorder="1" applyAlignment="1">
      <alignment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14" fillId="0" borderId="0" xfId="3" applyFont="1"/>
    <xf numFmtId="0" fontId="15" fillId="0" borderId="0" xfId="1" applyFont="1"/>
    <xf numFmtId="4" fontId="2" fillId="0" borderId="0" xfId="0" applyNumberFormat="1" applyFont="1"/>
    <xf numFmtId="43" fontId="2" fillId="0" borderId="0" xfId="6" applyFont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9" fillId="3" borderId="0" xfId="2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5" fillId="3" borderId="13" xfId="2" applyFont="1" applyFill="1" applyBorder="1" applyAlignment="1">
      <alignment horizontal="center" vertical="center"/>
    </xf>
    <xf numFmtId="0" fontId="5" fillId="3" borderId="14" xfId="2" applyFont="1" applyFill="1" applyBorder="1" applyAlignment="1">
      <alignment horizontal="center" vertical="center"/>
    </xf>
    <xf numFmtId="0" fontId="9" fillId="2" borderId="28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7" xfId="0" applyFont="1" applyFill="1" applyBorder="1" applyAlignment="1">
      <alignment horizontal="center" vertical="center"/>
    </xf>
  </cellXfs>
  <cellStyles count="7">
    <cellStyle name="Hipervínculo" xfId="1" builtinId="8"/>
    <cellStyle name="Millares" xfId="6" builtinId="3"/>
    <cellStyle name="Normal" xfId="0" builtinId="0"/>
    <cellStyle name="Normal 2" xfId="3" xr:uid="{B9F6D3C9-E1F5-4FCE-80E1-85F1EA587C17}"/>
    <cellStyle name="Normal 2 2" xfId="4" xr:uid="{39A497E9-A4CD-4E74-B9FB-53AB6D1DB61C}"/>
    <cellStyle name="Normal 3" xfId="2" xr:uid="{15527831-D55B-405A-BB41-B4B6E8217DD5}"/>
    <cellStyle name="Normal 3 3" xfId="5" xr:uid="{38110EF8-93CE-4AA0-BABF-70BABEFD67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CD4D2-8C80-4224-80F0-04CC9233204A}">
  <sheetPr>
    <tabColor theme="6" tint="-0.249977111117893"/>
  </sheetPr>
  <dimension ref="A1:D15"/>
  <sheetViews>
    <sheetView tabSelected="1" workbookViewId="0">
      <selection activeCell="D3" sqref="D3"/>
    </sheetView>
  </sheetViews>
  <sheetFormatPr baseColWidth="10" defaultColWidth="12" defaultRowHeight="11.25" x14ac:dyDescent="0.2"/>
  <cols>
    <col min="1" max="1" width="17.33203125" style="1" customWidth="1"/>
    <col min="2" max="2" width="86.1640625" style="1" bestFit="1" customWidth="1"/>
    <col min="3" max="16384" width="12" style="1"/>
  </cols>
  <sheetData>
    <row r="1" spans="1:4" x14ac:dyDescent="0.2">
      <c r="A1" s="19" t="s">
        <v>148</v>
      </c>
      <c r="B1" s="20"/>
      <c r="C1" s="21" t="s">
        <v>0</v>
      </c>
      <c r="D1" s="22">
        <v>2026</v>
      </c>
    </row>
    <row r="2" spans="1:4" x14ac:dyDescent="0.2">
      <c r="A2" s="23" t="s">
        <v>1</v>
      </c>
      <c r="B2" s="24"/>
      <c r="C2" s="25" t="s">
        <v>2</v>
      </c>
      <c r="D2" s="26" t="s">
        <v>3</v>
      </c>
    </row>
    <row r="3" spans="1:4" x14ac:dyDescent="0.2">
      <c r="A3" s="23" t="s">
        <v>150</v>
      </c>
      <c r="B3" s="24"/>
      <c r="C3" s="25" t="s">
        <v>4</v>
      </c>
      <c r="D3" s="27">
        <v>2</v>
      </c>
    </row>
    <row r="4" spans="1:4" x14ac:dyDescent="0.2">
      <c r="A4" s="79" t="s">
        <v>5</v>
      </c>
      <c r="B4" s="80"/>
      <c r="C4" s="28"/>
      <c r="D4" s="29"/>
    </row>
    <row r="5" spans="1:4" x14ac:dyDescent="0.2">
      <c r="A5" s="30" t="s">
        <v>6</v>
      </c>
      <c r="B5" s="31" t="s">
        <v>7</v>
      </c>
    </row>
    <row r="6" spans="1:4" x14ac:dyDescent="0.2">
      <c r="A6" s="32"/>
      <c r="B6" s="33"/>
    </row>
    <row r="7" spans="1:4" x14ac:dyDescent="0.2">
      <c r="A7" s="34"/>
      <c r="B7" s="39" t="s">
        <v>8</v>
      </c>
    </row>
    <row r="8" spans="1:4" x14ac:dyDescent="0.2">
      <c r="A8" s="34"/>
      <c r="B8" s="35"/>
    </row>
    <row r="9" spans="1:4" x14ac:dyDescent="0.2">
      <c r="A9" s="44" t="s">
        <v>9</v>
      </c>
      <c r="B9" s="36" t="s">
        <v>10</v>
      </c>
    </row>
    <row r="10" spans="1:4" x14ac:dyDescent="0.2">
      <c r="A10" s="44" t="s">
        <v>11</v>
      </c>
      <c r="B10" s="36" t="s">
        <v>12</v>
      </c>
    </row>
    <row r="11" spans="1:4" x14ac:dyDescent="0.2">
      <c r="A11" s="44" t="s">
        <v>13</v>
      </c>
      <c r="B11" s="36" t="s">
        <v>14</v>
      </c>
    </row>
    <row r="12" spans="1:4" x14ac:dyDescent="0.2">
      <c r="A12" s="44" t="s">
        <v>15</v>
      </c>
      <c r="B12" s="36" t="s">
        <v>16</v>
      </c>
    </row>
    <row r="13" spans="1:4" x14ac:dyDescent="0.2">
      <c r="A13" s="44" t="s">
        <v>17</v>
      </c>
      <c r="B13" s="36" t="s">
        <v>18</v>
      </c>
    </row>
    <row r="14" spans="1:4" x14ac:dyDescent="0.2">
      <c r="A14" s="44" t="s">
        <v>19</v>
      </c>
      <c r="B14" s="36" t="s">
        <v>20</v>
      </c>
    </row>
    <row r="15" spans="1:4" ht="12" thickBot="1" x14ac:dyDescent="0.25">
      <c r="A15" s="37"/>
      <c r="B15" s="38"/>
    </row>
  </sheetData>
  <mergeCells count="1">
    <mergeCell ref="A4:B4"/>
  </mergeCells>
  <phoneticPr fontId="7" type="noConversion"/>
  <dataValidations count="3">
    <dataValidation type="list" allowBlank="1" showInputMessage="1" showErrorMessage="1" prompt="Escoger el corte de la información, ya se trimestral (1 al 4) o anual (Cuenta Pública)." sqref="D3" xr:uid="{F7539517-E708-439E-B76F-D5354F9299C6}">
      <formula1>"1, 2, 3, 4, Cuenta Pública"</formula1>
    </dataValidation>
    <dataValidation type="list" allowBlank="1" showInputMessage="1" showErrorMessage="1" prompt="Escoger el tipo de periodicidad, de acuerdo con su presentación ya sea trimestral en la cuenta pública (Anual)." sqref="D2" xr:uid="{16D4B90E-6A7D-4430-B5AF-36EAC14BE059}">
      <formula1>"Trimestral, Anual"</formula1>
    </dataValidation>
    <dataValidation type="list" allowBlank="1" showInputMessage="1" showErrorMessage="1" prompt="Escoger el corte de la información, ya se trimestral (1 al 4) o anual (4)." sqref="D4" xr:uid="{43067B6A-D6EE-4EBA-BEFA-12414D76503A}">
      <formula1>"1, 2, 3, 4"</formula1>
    </dataValidation>
  </dataValidations>
  <hyperlinks>
    <hyperlink ref="A9" location="'NDF-01'!C5" display="NDF-01" xr:uid="{4A19E6B3-E94E-4B8A-83B6-76645E275403}"/>
    <hyperlink ref="A10" location="'NDF-02'!B5" display="NDF-02" xr:uid="{44E6E770-85C0-459F-BD88-4C939ED69088}"/>
    <hyperlink ref="A14" location="'NDF-06'!C5" display="NDF-06" xr:uid="{A5BFCE87-0BD5-4A26-B548-F97600BD0632}"/>
    <hyperlink ref="A13" location="'NDF-05'!C5" display="NDF-05" xr:uid="{A8E3CE02-1612-4566-AEB5-F87D6D509FC5}"/>
    <hyperlink ref="A12" location="'NDF-04'!C5" display="NDF-04" xr:uid="{34490880-580A-4BED-88C0-9805A578CD71}"/>
    <hyperlink ref="A11" location="'NDF-03'!C5" display="NDF-03" xr:uid="{E88ABBE4-024B-4D6D-8B8B-95AB3298560B}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F5A2A-72CE-4935-B602-A708E7AE8553}">
  <dimension ref="A1:F17"/>
  <sheetViews>
    <sheetView showGridLines="0" workbookViewId="0"/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7" t="str">
        <f>'Notas de Disciplina Financiera'!A1</f>
        <v>Universidad de Guanajuato</v>
      </c>
      <c r="C1" s="77"/>
      <c r="D1" s="77"/>
      <c r="E1" s="40" t="s">
        <v>0</v>
      </c>
      <c r="F1" s="41">
        <f>'Notas de Disciplina Financiera'!D1</f>
        <v>2026</v>
      </c>
    </row>
    <row r="2" spans="1:6" x14ac:dyDescent="0.2">
      <c r="B2" s="77" t="s">
        <v>1</v>
      </c>
      <c r="C2" s="77"/>
      <c r="D2" s="77"/>
      <c r="E2" s="40" t="s">
        <v>2</v>
      </c>
      <c r="F2" s="41" t="str">
        <f>'Notas de Disciplina Financiera'!D2</f>
        <v>Trimestral</v>
      </c>
    </row>
    <row r="3" spans="1:6" x14ac:dyDescent="0.2">
      <c r="B3" s="77" t="str">
        <f>'Notas de Disciplina Financiera'!A3</f>
        <v>Correspondiente del 01 de enero al 30 de junio 2026</v>
      </c>
      <c r="C3" s="77"/>
      <c r="D3" s="77"/>
      <c r="E3" s="40" t="s">
        <v>4</v>
      </c>
      <c r="F3" s="41">
        <f>'Notas de Disciplina Financiera'!D3</f>
        <v>2</v>
      </c>
    </row>
    <row r="5" spans="1:6" x14ac:dyDescent="0.2">
      <c r="B5" s="43"/>
      <c r="C5" s="43" t="s">
        <v>10</v>
      </c>
    </row>
    <row r="7" spans="1:6" x14ac:dyDescent="0.2">
      <c r="B7" s="1" t="s">
        <v>21</v>
      </c>
    </row>
    <row r="8" spans="1:6" x14ac:dyDescent="0.2">
      <c r="B8" s="45" t="s">
        <v>22</v>
      </c>
    </row>
    <row r="9" spans="1:6" x14ac:dyDescent="0.2">
      <c r="A9" s="42"/>
    </row>
    <row r="12" spans="1:6" x14ac:dyDescent="0.2">
      <c r="C12" s="1" t="s">
        <v>151</v>
      </c>
    </row>
    <row r="16" spans="1:6" x14ac:dyDescent="0.2">
      <c r="C16" s="69" t="s">
        <v>23</v>
      </c>
    </row>
    <row r="17" spans="3:3" x14ac:dyDescent="0.2">
      <c r="C17" s="68" t="s">
        <v>24</v>
      </c>
    </row>
  </sheetData>
  <mergeCells count="3">
    <mergeCell ref="B1:D1"/>
    <mergeCell ref="B2:D2"/>
    <mergeCell ref="B3:D3"/>
  </mergeCells>
  <hyperlinks>
    <hyperlink ref="C16" location="'NDF-01 (I)'!B63" display="Favor de ver el instructivo de esta nota (NDF-01):" xr:uid="{D9693601-45D1-4D86-B63D-B2ED298B1B8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C09C2-DB29-4106-8A31-F761982343A7}">
  <dimension ref="A1:I170"/>
  <sheetViews>
    <sheetView showGridLines="0" zoomScaleNormal="100" workbookViewId="0"/>
  </sheetViews>
  <sheetFormatPr baseColWidth="10" defaultColWidth="12" defaultRowHeight="11.25" x14ac:dyDescent="0.2"/>
  <cols>
    <col min="1" max="1" width="2.6640625" style="1" customWidth="1"/>
    <col min="2" max="2" width="83.33203125" style="1" customWidth="1"/>
    <col min="3" max="3" width="18" style="1" bestFit="1" customWidth="1"/>
    <col min="4" max="4" width="20.6640625" style="1" customWidth="1"/>
    <col min="5" max="5" width="13.6640625" style="1" bestFit="1" customWidth="1"/>
    <col min="6" max="6" width="15" style="1" customWidth="1"/>
    <col min="7" max="7" width="17.5" style="1" customWidth="1"/>
    <col min="8" max="8" width="15.1640625" style="1" bestFit="1" customWidth="1"/>
    <col min="9" max="9" width="18" style="1" bestFit="1" customWidth="1"/>
    <col min="10" max="16384" width="12" style="1"/>
  </cols>
  <sheetData>
    <row r="1" spans="1:9" x14ac:dyDescent="0.2">
      <c r="B1" s="77" t="str">
        <f>'Notas de Disciplina Financiera'!A1</f>
        <v>Universidad de Guanajuato</v>
      </c>
      <c r="C1" s="77"/>
      <c r="D1" s="77"/>
      <c r="E1" s="40" t="s">
        <v>0</v>
      </c>
      <c r="F1" s="41">
        <f>'Notas de Disciplina Financiera'!D1</f>
        <v>2026</v>
      </c>
    </row>
    <row r="2" spans="1:9" x14ac:dyDescent="0.2">
      <c r="B2" s="77" t="s">
        <v>1</v>
      </c>
      <c r="C2" s="77"/>
      <c r="D2" s="77"/>
      <c r="E2" s="40" t="s">
        <v>2</v>
      </c>
      <c r="F2" s="41" t="str">
        <f>'Notas de Disciplina Financiera'!D2</f>
        <v>Trimestral</v>
      </c>
    </row>
    <row r="3" spans="1:9" x14ac:dyDescent="0.2">
      <c r="B3" s="77" t="str">
        <f>'Notas de Disciplina Financiera'!A3</f>
        <v>Correspondiente del 01 de enero al 30 de junio 2026</v>
      </c>
      <c r="C3" s="77"/>
      <c r="D3" s="77"/>
      <c r="E3" s="40" t="s">
        <v>4</v>
      </c>
      <c r="F3" s="41">
        <f>'Notas de Disciplina Financiera'!D3</f>
        <v>2</v>
      </c>
    </row>
    <row r="5" spans="1:9" x14ac:dyDescent="0.2">
      <c r="B5" s="43" t="s">
        <v>25</v>
      </c>
    </row>
    <row r="6" spans="1:9" x14ac:dyDescent="0.2">
      <c r="B6" s="78" t="str">
        <f>B1</f>
        <v>Universidad de Guanajuato</v>
      </c>
      <c r="C6" s="78"/>
      <c r="D6" s="78"/>
      <c r="E6" s="78"/>
      <c r="F6" s="78"/>
      <c r="G6" s="78"/>
      <c r="H6" s="78"/>
      <c r="I6" s="78"/>
    </row>
    <row r="7" spans="1:9" x14ac:dyDescent="0.2">
      <c r="B7" s="72" t="s">
        <v>26</v>
      </c>
      <c r="C7" s="72"/>
      <c r="D7" s="72"/>
      <c r="E7" s="72"/>
      <c r="F7" s="72"/>
      <c r="G7" s="72"/>
      <c r="H7" s="72"/>
      <c r="I7" s="72"/>
    </row>
    <row r="8" spans="1:9" x14ac:dyDescent="0.2">
      <c r="B8" s="72" t="s">
        <v>27</v>
      </c>
      <c r="C8" s="72"/>
      <c r="D8" s="72"/>
      <c r="E8" s="72"/>
      <c r="F8" s="72"/>
      <c r="G8" s="72"/>
      <c r="H8" s="72"/>
      <c r="I8" s="72"/>
    </row>
    <row r="9" spans="1:9" x14ac:dyDescent="0.2">
      <c r="B9" s="72" t="str">
        <f>B3</f>
        <v>Correspondiente del 01 de enero al 30 de junio 2026</v>
      </c>
      <c r="C9" s="72"/>
      <c r="D9" s="72"/>
      <c r="E9" s="72"/>
      <c r="F9" s="72"/>
      <c r="G9" s="72"/>
      <c r="H9" s="72"/>
      <c r="I9" s="72"/>
    </row>
    <row r="10" spans="1:9" x14ac:dyDescent="0.2">
      <c r="B10" s="73" t="s">
        <v>28</v>
      </c>
      <c r="C10" s="73"/>
      <c r="D10" s="73"/>
      <c r="E10" s="73"/>
      <c r="F10" s="73"/>
      <c r="G10" s="73"/>
      <c r="H10" s="73"/>
      <c r="I10" s="73"/>
    </row>
    <row r="11" spans="1:9" x14ac:dyDescent="0.2">
      <c r="B11" s="9"/>
      <c r="C11" s="9"/>
      <c r="D11" s="74" t="s">
        <v>29</v>
      </c>
      <c r="E11" s="75"/>
      <c r="F11" s="75"/>
      <c r="G11" s="75"/>
      <c r="H11" s="76"/>
      <c r="I11" s="9"/>
    </row>
    <row r="12" spans="1:9" ht="56.25" customHeight="1" x14ac:dyDescent="0.2">
      <c r="B12" s="8" t="s">
        <v>30</v>
      </c>
      <c r="C12" s="8" t="s">
        <v>31</v>
      </c>
      <c r="D12" s="2" t="s">
        <v>32</v>
      </c>
      <c r="E12" s="2" t="s">
        <v>33</v>
      </c>
      <c r="F12" s="2" t="s">
        <v>34</v>
      </c>
      <c r="G12" s="2" t="s">
        <v>35</v>
      </c>
      <c r="H12" s="2" t="s">
        <v>36</v>
      </c>
      <c r="I12" s="8" t="s">
        <v>37</v>
      </c>
    </row>
    <row r="13" spans="1:9" x14ac:dyDescent="0.2">
      <c r="A13" s="42"/>
      <c r="B13" s="13" t="s">
        <v>38</v>
      </c>
      <c r="C13" s="3">
        <f>+C14+C22+C32+C42+C52+C62+C66+C74+C78</f>
        <v>1969321176.0000005</v>
      </c>
      <c r="D13" s="3">
        <f t="shared" ref="D13" si="0">+D14+D22+D32+D42+D52+D62+D66+D74+D78</f>
        <v>456636415.23999995</v>
      </c>
      <c r="E13" s="3">
        <f t="shared" ref="E13" si="1">+E14+E22+E32+E42+E52+E62+E66+E74+E78</f>
        <v>60712454.109999999</v>
      </c>
      <c r="F13" s="3">
        <f t="shared" ref="F13" si="2">+F14+F22+F32+F42+F52+F62+F66+F74+F78</f>
        <v>655950301.47999966</v>
      </c>
      <c r="G13" s="3">
        <f t="shared" ref="G13" si="3">+G14+G22+G32+G42+G52+G62+G66+G74+G78</f>
        <v>655950301.4799999</v>
      </c>
      <c r="H13" s="3">
        <f t="shared" ref="H13" si="4">+H14+H22+H32+H42+H52+H62+H66+H74+H78</f>
        <v>395923961.12999976</v>
      </c>
      <c r="I13" s="3">
        <f t="shared" ref="I13" si="5">+I14+I22+I32+I42+I52+I62+I66+I74+I78</f>
        <v>2365245137.1300001</v>
      </c>
    </row>
    <row r="14" spans="1:9" x14ac:dyDescent="0.2">
      <c r="B14" s="17" t="s">
        <v>39</v>
      </c>
      <c r="C14" s="3">
        <f>SUM(C15:C21)</f>
        <v>1530699019.6200004</v>
      </c>
      <c r="D14" s="3">
        <f t="shared" ref="D14" si="6">SUM(D15:D21)</f>
        <v>34626416.969999999</v>
      </c>
      <c r="E14" s="3">
        <f t="shared" ref="E14" si="7">SUM(E15:E21)</f>
        <v>57337.01</v>
      </c>
      <c r="F14" s="3">
        <f t="shared" ref="F14" si="8">SUM(F15:F21)</f>
        <v>367591694.4599998</v>
      </c>
      <c r="G14" s="3">
        <f t="shared" ref="G14" si="9">SUM(G15:G21)</f>
        <v>352871646.34999996</v>
      </c>
      <c r="H14" s="3">
        <f t="shared" ref="H14" si="10">SUM(H15:H21)</f>
        <v>49289128.069999799</v>
      </c>
      <c r="I14" s="3">
        <f t="shared" ref="I14" si="11">SUM(I15:I21)</f>
        <v>1579988147.6900001</v>
      </c>
    </row>
    <row r="15" spans="1:9" x14ac:dyDescent="0.2">
      <c r="B15" s="16" t="s">
        <v>40</v>
      </c>
      <c r="C15" s="4">
        <v>174125809.32000035</v>
      </c>
      <c r="D15" s="4">
        <v>0</v>
      </c>
      <c r="E15" s="4">
        <v>0</v>
      </c>
      <c r="F15" s="4">
        <v>15732478.759999985</v>
      </c>
      <c r="G15" s="4">
        <v>22920974.210000001</v>
      </c>
      <c r="H15" s="4">
        <f>+D15-E15+F15-G15</f>
        <v>-7188495.450000016</v>
      </c>
      <c r="I15" s="4">
        <f>+C15+H15</f>
        <v>166937313.87000033</v>
      </c>
    </row>
    <row r="16" spans="1:9" x14ac:dyDescent="0.2">
      <c r="B16" s="16" t="s">
        <v>41</v>
      </c>
      <c r="C16" s="4">
        <v>321778197.09000009</v>
      </c>
      <c r="D16" s="4">
        <v>668442.80000000005</v>
      </c>
      <c r="E16" s="4">
        <v>57337.01</v>
      </c>
      <c r="F16" s="4">
        <v>160365786.2699998</v>
      </c>
      <c r="G16" s="4">
        <v>105043112.14</v>
      </c>
      <c r="H16" s="4">
        <f t="shared" ref="H16:H21" si="12">+D16-E16+F16-G16</f>
        <v>55933779.919999793</v>
      </c>
      <c r="I16" s="4">
        <f t="shared" ref="I16:I21" si="13">+C16+H16</f>
        <v>377711977.00999987</v>
      </c>
    </row>
    <row r="17" spans="2:9" x14ac:dyDescent="0.2">
      <c r="B17" s="16" t="s">
        <v>42</v>
      </c>
      <c r="C17" s="4">
        <v>115394565.55</v>
      </c>
      <c r="D17" s="4">
        <v>0</v>
      </c>
      <c r="E17" s="4">
        <v>0</v>
      </c>
      <c r="F17" s="4">
        <v>10050243.489999996</v>
      </c>
      <c r="G17" s="4">
        <v>8204554.9400000004</v>
      </c>
      <c r="H17" s="4">
        <f t="shared" si="12"/>
        <v>1845688.5499999961</v>
      </c>
      <c r="I17" s="4">
        <f t="shared" si="13"/>
        <v>117240254.09999999</v>
      </c>
    </row>
    <row r="18" spans="2:9" x14ac:dyDescent="0.2">
      <c r="B18" s="16" t="s">
        <v>43</v>
      </c>
      <c r="C18" s="4">
        <v>456421399.43000001</v>
      </c>
      <c r="D18" s="4">
        <v>29782776.16</v>
      </c>
      <c r="E18" s="4">
        <v>0</v>
      </c>
      <c r="F18" s="4">
        <v>112624193.83999999</v>
      </c>
      <c r="G18" s="4">
        <v>119562433.69</v>
      </c>
      <c r="H18" s="4">
        <f t="shared" si="12"/>
        <v>22844536.310000002</v>
      </c>
      <c r="I18" s="4">
        <f t="shared" si="13"/>
        <v>479265935.74000001</v>
      </c>
    </row>
    <row r="19" spans="2:9" x14ac:dyDescent="0.2">
      <c r="B19" s="16" t="s">
        <v>44</v>
      </c>
      <c r="C19" s="4">
        <v>285230259.16000003</v>
      </c>
      <c r="D19" s="4">
        <v>1451799</v>
      </c>
      <c r="E19" s="4">
        <v>0</v>
      </c>
      <c r="F19" s="4">
        <v>42363276.149999999</v>
      </c>
      <c r="G19" s="4">
        <v>58122192.920000002</v>
      </c>
      <c r="H19" s="4">
        <f t="shared" si="12"/>
        <v>-14307117.770000003</v>
      </c>
      <c r="I19" s="4">
        <f t="shared" si="13"/>
        <v>270923141.39000005</v>
      </c>
    </row>
    <row r="20" spans="2:9" x14ac:dyDescent="0.2">
      <c r="B20" s="16" t="s">
        <v>45</v>
      </c>
      <c r="C20" s="4">
        <v>15503935.670000002</v>
      </c>
      <c r="D20" s="4">
        <v>0</v>
      </c>
      <c r="E20" s="4">
        <v>0</v>
      </c>
      <c r="F20" s="4">
        <v>0</v>
      </c>
      <c r="G20" s="4">
        <v>8823864.8200000003</v>
      </c>
      <c r="H20" s="4">
        <f t="shared" si="12"/>
        <v>-8823864.8200000003</v>
      </c>
      <c r="I20" s="4">
        <f t="shared" si="13"/>
        <v>6680070.8500000015</v>
      </c>
    </row>
    <row r="21" spans="2:9" x14ac:dyDescent="0.2">
      <c r="B21" s="16" t="s">
        <v>46</v>
      </c>
      <c r="C21" s="4">
        <v>162244853.39999983</v>
      </c>
      <c r="D21" s="4">
        <v>2723399.01</v>
      </c>
      <c r="E21" s="4">
        <v>0</v>
      </c>
      <c r="F21" s="4">
        <v>26455715.950000029</v>
      </c>
      <c r="G21" s="4">
        <v>30194513.629999999</v>
      </c>
      <c r="H21" s="4">
        <f t="shared" si="12"/>
        <v>-1015398.6699999683</v>
      </c>
      <c r="I21" s="4">
        <f t="shared" si="13"/>
        <v>161229454.72999987</v>
      </c>
    </row>
    <row r="22" spans="2:9" x14ac:dyDescent="0.2">
      <c r="B22" s="17" t="s">
        <v>47</v>
      </c>
      <c r="C22" s="3">
        <f>SUM(C23:C31)</f>
        <v>74483058.209999964</v>
      </c>
      <c r="D22" s="3">
        <f t="shared" ref="D22" si="14">SUM(D23:D31)</f>
        <v>63388972.450000003</v>
      </c>
      <c r="E22" s="3">
        <f t="shared" ref="E22" si="15">SUM(E23:E31)</f>
        <v>0</v>
      </c>
      <c r="F22" s="3">
        <f t="shared" ref="F22" si="16">SUM(F23:F31)</f>
        <v>57875610.440000013</v>
      </c>
      <c r="G22" s="3">
        <f t="shared" ref="G22" si="17">SUM(G23:G31)</f>
        <v>54033355.939999998</v>
      </c>
      <c r="H22" s="3">
        <f t="shared" ref="H22" si="18">SUM(H23:H31)</f>
        <v>67231226.950000018</v>
      </c>
      <c r="I22" s="3">
        <f t="shared" ref="I22" si="19">SUM(I23:I31)</f>
        <v>141714285.16</v>
      </c>
    </row>
    <row r="23" spans="2:9" x14ac:dyDescent="0.2">
      <c r="B23" s="16" t="s">
        <v>48</v>
      </c>
      <c r="C23" s="4">
        <v>35538723.219999969</v>
      </c>
      <c r="D23" s="4">
        <v>61513589.070000008</v>
      </c>
      <c r="E23" s="4">
        <v>0</v>
      </c>
      <c r="F23" s="4">
        <v>36945199.219999999</v>
      </c>
      <c r="G23" s="4">
        <v>40550973.310000002</v>
      </c>
      <c r="H23" s="4">
        <f>+D23-E23+F23-G23</f>
        <v>57907814.980000004</v>
      </c>
      <c r="I23" s="4">
        <f>+C23+H23</f>
        <v>93446538.199999973</v>
      </c>
    </row>
    <row r="24" spans="2:9" x14ac:dyDescent="0.2">
      <c r="B24" s="16" t="s">
        <v>49</v>
      </c>
      <c r="C24" s="4">
        <v>7527092.3500000034</v>
      </c>
      <c r="D24" s="4">
        <v>33866.47</v>
      </c>
      <c r="E24" s="4">
        <v>0</v>
      </c>
      <c r="F24" s="4">
        <v>4208834.0500000017</v>
      </c>
      <c r="G24" s="4">
        <v>2644617.2200000002</v>
      </c>
      <c r="H24" s="4">
        <f t="shared" ref="H24:H31" si="20">+D24-E24+F24-G24</f>
        <v>1598083.3000000012</v>
      </c>
      <c r="I24" s="4">
        <f t="shared" ref="I24:I31" si="21">+C24+H24</f>
        <v>9125175.6500000041</v>
      </c>
    </row>
    <row r="25" spans="2:9" x14ac:dyDescent="0.2">
      <c r="B25" s="16" t="s">
        <v>50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f t="shared" si="20"/>
        <v>0</v>
      </c>
      <c r="I25" s="4">
        <f t="shared" si="21"/>
        <v>0</v>
      </c>
    </row>
    <row r="26" spans="2:9" x14ac:dyDescent="0.2">
      <c r="B26" s="16" t="s">
        <v>51</v>
      </c>
      <c r="C26" s="4">
        <v>4070878.1900000009</v>
      </c>
      <c r="D26" s="4">
        <v>4400</v>
      </c>
      <c r="E26" s="4">
        <v>0</v>
      </c>
      <c r="F26" s="4">
        <v>3617822.0300000012</v>
      </c>
      <c r="G26" s="4">
        <v>2186271</v>
      </c>
      <c r="H26" s="4">
        <f t="shared" si="20"/>
        <v>1435951.0300000012</v>
      </c>
      <c r="I26" s="4">
        <f t="shared" si="21"/>
        <v>5506829.2200000025</v>
      </c>
    </row>
    <row r="27" spans="2:9" x14ac:dyDescent="0.2">
      <c r="B27" s="16" t="s">
        <v>52</v>
      </c>
      <c r="C27" s="4">
        <v>5551597.5600000005</v>
      </c>
      <c r="D27" s="4">
        <v>1417736.41</v>
      </c>
      <c r="E27" s="4">
        <v>0</v>
      </c>
      <c r="F27" s="4">
        <v>5916532.240000003</v>
      </c>
      <c r="G27" s="4">
        <v>3300257.06</v>
      </c>
      <c r="H27" s="4">
        <f t="shared" si="20"/>
        <v>4034011.5900000031</v>
      </c>
      <c r="I27" s="4">
        <f t="shared" si="21"/>
        <v>9585609.1500000041</v>
      </c>
    </row>
    <row r="28" spans="2:9" x14ac:dyDescent="0.2">
      <c r="B28" s="16" t="s">
        <v>53</v>
      </c>
      <c r="C28" s="4">
        <v>9490971.3299999982</v>
      </c>
      <c r="D28" s="4">
        <v>68460.5</v>
      </c>
      <c r="E28" s="4">
        <v>0</v>
      </c>
      <c r="F28" s="4">
        <v>2757324.5200000014</v>
      </c>
      <c r="G28" s="4">
        <v>2226801.41</v>
      </c>
      <c r="H28" s="4">
        <f t="shared" si="20"/>
        <v>598983.61000000127</v>
      </c>
      <c r="I28" s="4">
        <f t="shared" si="21"/>
        <v>10089954.939999999</v>
      </c>
    </row>
    <row r="29" spans="2:9" x14ac:dyDescent="0.2">
      <c r="B29" s="16" t="s">
        <v>54</v>
      </c>
      <c r="C29" s="4">
        <v>8403188.6499999985</v>
      </c>
      <c r="D29" s="4">
        <v>145000</v>
      </c>
      <c r="E29" s="4">
        <v>0</v>
      </c>
      <c r="F29" s="4">
        <v>2235729.1300000004</v>
      </c>
      <c r="G29" s="4">
        <v>1995491.61</v>
      </c>
      <c r="H29" s="4">
        <f t="shared" si="20"/>
        <v>385237.52000000025</v>
      </c>
      <c r="I29" s="4">
        <f t="shared" si="21"/>
        <v>8788426.1699999981</v>
      </c>
    </row>
    <row r="30" spans="2:9" x14ac:dyDescent="0.2">
      <c r="B30" s="16" t="s">
        <v>55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f t="shared" si="20"/>
        <v>0</v>
      </c>
      <c r="I30" s="4">
        <f t="shared" si="21"/>
        <v>0</v>
      </c>
    </row>
    <row r="31" spans="2:9" x14ac:dyDescent="0.2">
      <c r="B31" s="16" t="s">
        <v>56</v>
      </c>
      <c r="C31" s="4">
        <v>3900606.9100000006</v>
      </c>
      <c r="D31" s="4">
        <v>205920</v>
      </c>
      <c r="E31" s="4">
        <v>0</v>
      </c>
      <c r="F31" s="4">
        <v>2194169.2500000009</v>
      </c>
      <c r="G31" s="4">
        <v>1128944.33</v>
      </c>
      <c r="H31" s="4">
        <f t="shared" si="20"/>
        <v>1271144.9200000009</v>
      </c>
      <c r="I31" s="4">
        <f t="shared" si="21"/>
        <v>5171751.8300000019</v>
      </c>
    </row>
    <row r="32" spans="2:9" x14ac:dyDescent="0.2">
      <c r="B32" s="17" t="s">
        <v>57</v>
      </c>
      <c r="C32" s="3">
        <f>SUM(C33:C41)</f>
        <v>228762377.42000008</v>
      </c>
      <c r="D32" s="3">
        <f t="shared" ref="D32" si="22">SUM(D33:D41)</f>
        <v>232442988.24999997</v>
      </c>
      <c r="E32" s="3">
        <f t="shared" ref="E32" si="23">SUM(E33:E41)</f>
        <v>4857044.4399999995</v>
      </c>
      <c r="F32" s="3">
        <f t="shared" ref="F32" si="24">SUM(F33:F41)</f>
        <v>115453694.98999998</v>
      </c>
      <c r="G32" s="3">
        <f t="shared" ref="G32" si="25">SUM(G33:G41)</f>
        <v>169007673</v>
      </c>
      <c r="H32" s="3">
        <f t="shared" ref="H32" si="26">SUM(H33:H41)</f>
        <v>174031965.79999992</v>
      </c>
      <c r="I32" s="3">
        <f t="shared" ref="I32" si="27">SUM(I33:I41)</f>
        <v>402794343.22000003</v>
      </c>
    </row>
    <row r="33" spans="2:9" x14ac:dyDescent="0.2">
      <c r="B33" s="16" t="s">
        <v>58</v>
      </c>
      <c r="C33" s="4">
        <v>10297923.039999997</v>
      </c>
      <c r="D33" s="4">
        <v>115251860.86999999</v>
      </c>
      <c r="E33" s="4">
        <v>4718919</v>
      </c>
      <c r="F33" s="4">
        <v>12361336.589999994</v>
      </c>
      <c r="G33" s="4">
        <v>24357184.440000001</v>
      </c>
      <c r="H33" s="4">
        <f>+D33-E33+F33-G33</f>
        <v>98537094.019999981</v>
      </c>
      <c r="I33" s="4">
        <f>+C33+H33</f>
        <v>108835017.05999997</v>
      </c>
    </row>
    <row r="34" spans="2:9" x14ac:dyDescent="0.2">
      <c r="B34" s="16" t="s">
        <v>59</v>
      </c>
      <c r="C34" s="4">
        <v>31266356.619999994</v>
      </c>
      <c r="D34" s="4">
        <v>5304170</v>
      </c>
      <c r="E34" s="4">
        <v>0</v>
      </c>
      <c r="F34" s="4">
        <v>12782031.5</v>
      </c>
      <c r="G34" s="4">
        <v>15593383.93</v>
      </c>
      <c r="H34" s="4">
        <f t="shared" ref="H34:H41" si="28">+D34-E34+F34-G34</f>
        <v>2492817.5700000003</v>
      </c>
      <c r="I34" s="4">
        <f t="shared" ref="I34:I41" si="29">+C34+H34</f>
        <v>33759174.189999998</v>
      </c>
    </row>
    <row r="35" spans="2:9" x14ac:dyDescent="0.2">
      <c r="B35" s="16" t="s">
        <v>60</v>
      </c>
      <c r="C35" s="4">
        <v>43961175.060000032</v>
      </c>
      <c r="D35" s="4">
        <v>24951973.219999999</v>
      </c>
      <c r="E35" s="4">
        <v>0</v>
      </c>
      <c r="F35" s="4">
        <v>24617657.790000003</v>
      </c>
      <c r="G35" s="4">
        <v>17184676.41</v>
      </c>
      <c r="H35" s="4">
        <f t="shared" si="28"/>
        <v>32384954.600000005</v>
      </c>
      <c r="I35" s="4">
        <f t="shared" si="29"/>
        <v>76346129.660000041</v>
      </c>
    </row>
    <row r="36" spans="2:9" x14ac:dyDescent="0.2">
      <c r="B36" s="16" t="s">
        <v>61</v>
      </c>
      <c r="C36" s="4">
        <v>11054681.149999999</v>
      </c>
      <c r="D36" s="4">
        <v>4119062.7900000005</v>
      </c>
      <c r="E36" s="4">
        <v>7804.3</v>
      </c>
      <c r="F36" s="4">
        <v>5501829.1700000009</v>
      </c>
      <c r="G36" s="4">
        <v>1890528.42</v>
      </c>
      <c r="H36" s="4">
        <f t="shared" si="28"/>
        <v>7722559.2400000021</v>
      </c>
      <c r="I36" s="4">
        <f t="shared" si="29"/>
        <v>18777240.390000001</v>
      </c>
    </row>
    <row r="37" spans="2:9" x14ac:dyDescent="0.2">
      <c r="B37" s="16" t="s">
        <v>62</v>
      </c>
      <c r="C37" s="4">
        <v>60083454.080000013</v>
      </c>
      <c r="D37" s="4">
        <v>8972060.7800000012</v>
      </c>
      <c r="E37" s="4">
        <v>0</v>
      </c>
      <c r="F37" s="4">
        <v>19134146.10999997</v>
      </c>
      <c r="G37" s="4">
        <v>19168366</v>
      </c>
      <c r="H37" s="4">
        <f t="shared" si="28"/>
        <v>8937840.8899999708</v>
      </c>
      <c r="I37" s="4">
        <f t="shared" si="29"/>
        <v>69021294.969999984</v>
      </c>
    </row>
    <row r="38" spans="2:9" x14ac:dyDescent="0.2">
      <c r="B38" s="16" t="s">
        <v>63</v>
      </c>
      <c r="C38" s="4">
        <v>10868950.039999999</v>
      </c>
      <c r="D38" s="4">
        <v>39681.480000000003</v>
      </c>
      <c r="E38" s="4">
        <v>0</v>
      </c>
      <c r="F38" s="4">
        <v>6504189.5700000012</v>
      </c>
      <c r="G38" s="4">
        <v>4770862.6399999997</v>
      </c>
      <c r="H38" s="4">
        <f t="shared" si="28"/>
        <v>1773008.410000002</v>
      </c>
      <c r="I38" s="4">
        <f t="shared" si="29"/>
        <v>12641958.450000001</v>
      </c>
    </row>
    <row r="39" spans="2:9" x14ac:dyDescent="0.2">
      <c r="B39" s="16" t="s">
        <v>64</v>
      </c>
      <c r="C39" s="4">
        <v>15956492.540000012</v>
      </c>
      <c r="D39" s="4">
        <v>73039209.709999993</v>
      </c>
      <c r="E39" s="4">
        <v>115021.14</v>
      </c>
      <c r="F39" s="4">
        <v>11650746.320000004</v>
      </c>
      <c r="G39" s="4">
        <v>67037451.219999999</v>
      </c>
      <c r="H39" s="4">
        <f t="shared" si="28"/>
        <v>17537483.670000002</v>
      </c>
      <c r="I39" s="4">
        <f t="shared" si="29"/>
        <v>33493976.210000016</v>
      </c>
    </row>
    <row r="40" spans="2:9" x14ac:dyDescent="0.2">
      <c r="B40" s="16" t="s">
        <v>65</v>
      </c>
      <c r="C40" s="4">
        <v>30339022.029999997</v>
      </c>
      <c r="D40" s="4">
        <v>744974.4</v>
      </c>
      <c r="E40" s="4">
        <v>15300</v>
      </c>
      <c r="F40" s="4">
        <v>15544282.639999999</v>
      </c>
      <c r="G40" s="4">
        <v>11877845.49</v>
      </c>
      <c r="H40" s="4">
        <f t="shared" si="28"/>
        <v>4396111.5499999989</v>
      </c>
      <c r="I40" s="4">
        <f t="shared" si="29"/>
        <v>34735133.579999998</v>
      </c>
    </row>
    <row r="41" spans="2:9" x14ac:dyDescent="0.2">
      <c r="B41" s="16" t="s">
        <v>66</v>
      </c>
      <c r="C41" s="4">
        <v>14934322.860000005</v>
      </c>
      <c r="D41" s="4">
        <v>19995</v>
      </c>
      <c r="E41" s="4">
        <v>0</v>
      </c>
      <c r="F41" s="4">
        <v>7357475.3000000026</v>
      </c>
      <c r="G41" s="4">
        <v>7127374.4500000002</v>
      </c>
      <c r="H41" s="4">
        <f t="shared" si="28"/>
        <v>250095.85000000242</v>
      </c>
      <c r="I41" s="4">
        <f t="shared" si="29"/>
        <v>15184418.710000008</v>
      </c>
    </row>
    <row r="42" spans="2:9" x14ac:dyDescent="0.2">
      <c r="B42" s="17" t="s">
        <v>67</v>
      </c>
      <c r="C42" s="3">
        <f>SUM(C43:C51)</f>
        <v>84065517.770000011</v>
      </c>
      <c r="D42" s="3">
        <f t="shared" ref="D42" si="30">SUM(D43:D51)</f>
        <v>8198659.4799999986</v>
      </c>
      <c r="E42" s="3">
        <f t="shared" ref="E42" si="31">SUM(E43:E51)</f>
        <v>918299.86</v>
      </c>
      <c r="F42" s="3">
        <f t="shared" ref="F42" si="32">SUM(F43:F51)</f>
        <v>44622836.50999999</v>
      </c>
      <c r="G42" s="3">
        <f t="shared" ref="G42" si="33">SUM(G43:G51)</f>
        <v>33377068.859999999</v>
      </c>
      <c r="H42" s="3">
        <f t="shared" ref="H42" si="34">SUM(H43:H51)</f>
        <v>18526127.269999988</v>
      </c>
      <c r="I42" s="3">
        <f t="shared" ref="I42" si="35">SUM(I43:I51)</f>
        <v>102591645.03999999</v>
      </c>
    </row>
    <row r="43" spans="2:9" x14ac:dyDescent="0.2">
      <c r="B43" s="16" t="s">
        <v>68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f>+D43-E43+F43-G43</f>
        <v>0</v>
      </c>
      <c r="I43" s="4">
        <f>+C43+H43</f>
        <v>0</v>
      </c>
    </row>
    <row r="44" spans="2:9" x14ac:dyDescent="0.2">
      <c r="B44" s="16" t="s">
        <v>69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f t="shared" ref="H44:H51" si="36">+D44-E44+F44-G44</f>
        <v>0</v>
      </c>
      <c r="I44" s="4">
        <f t="shared" ref="I44:I51" si="37">+C44+H44</f>
        <v>0</v>
      </c>
    </row>
    <row r="45" spans="2:9" x14ac:dyDescent="0.2">
      <c r="B45" s="16" t="s">
        <v>70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f t="shared" si="36"/>
        <v>0</v>
      </c>
      <c r="I45" s="4">
        <f t="shared" si="37"/>
        <v>0</v>
      </c>
    </row>
    <row r="46" spans="2:9" x14ac:dyDescent="0.2">
      <c r="B46" s="16" t="s">
        <v>71</v>
      </c>
      <c r="C46" s="4">
        <v>84065517.770000011</v>
      </c>
      <c r="D46" s="4">
        <v>8198659.4799999986</v>
      </c>
      <c r="E46" s="4">
        <v>918299.86</v>
      </c>
      <c r="F46" s="4">
        <v>44622836.50999999</v>
      </c>
      <c r="G46" s="4">
        <v>33377068.859999999</v>
      </c>
      <c r="H46" s="4">
        <f t="shared" si="36"/>
        <v>18526127.269999988</v>
      </c>
      <c r="I46" s="4">
        <f t="shared" si="37"/>
        <v>102591645.03999999</v>
      </c>
    </row>
    <row r="47" spans="2:9" x14ac:dyDescent="0.2">
      <c r="B47" s="16" t="s">
        <v>72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f t="shared" si="36"/>
        <v>0</v>
      </c>
      <c r="I47" s="4">
        <f t="shared" si="37"/>
        <v>0</v>
      </c>
    </row>
    <row r="48" spans="2:9" x14ac:dyDescent="0.2">
      <c r="B48" s="16" t="s">
        <v>73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f t="shared" si="36"/>
        <v>0</v>
      </c>
      <c r="I48" s="4">
        <f t="shared" si="37"/>
        <v>0</v>
      </c>
    </row>
    <row r="49" spans="2:9" x14ac:dyDescent="0.2">
      <c r="B49" s="16" t="s">
        <v>74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f t="shared" si="36"/>
        <v>0</v>
      </c>
      <c r="I49" s="4">
        <f t="shared" si="37"/>
        <v>0</v>
      </c>
    </row>
    <row r="50" spans="2:9" x14ac:dyDescent="0.2">
      <c r="B50" s="16" t="s">
        <v>75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f t="shared" si="36"/>
        <v>0</v>
      </c>
      <c r="I50" s="4">
        <f t="shared" si="37"/>
        <v>0</v>
      </c>
    </row>
    <row r="51" spans="2:9" x14ac:dyDescent="0.2">
      <c r="B51" s="16" t="s">
        <v>76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f t="shared" si="36"/>
        <v>0</v>
      </c>
      <c r="I51" s="4">
        <f t="shared" si="37"/>
        <v>0</v>
      </c>
    </row>
    <row r="52" spans="2:9" x14ac:dyDescent="0.2">
      <c r="B52" s="17" t="s">
        <v>77</v>
      </c>
      <c r="C52" s="3">
        <f>SUM(C53:C61)</f>
        <v>40594026.790000007</v>
      </c>
      <c r="D52" s="3">
        <f t="shared" ref="D52" si="38">SUM(D53:D61)</f>
        <v>82835082.269999996</v>
      </c>
      <c r="E52" s="3">
        <f t="shared" ref="E52" si="39">SUM(E53:E61)</f>
        <v>54641857.640000001</v>
      </c>
      <c r="F52" s="3">
        <f t="shared" ref="F52" si="40">SUM(F53:F61)</f>
        <v>59991970.399999991</v>
      </c>
      <c r="G52" s="3">
        <f t="shared" ref="G52" si="41">SUM(G53:G61)</f>
        <v>38122194.769999996</v>
      </c>
      <c r="H52" s="3">
        <f t="shared" ref="H52" si="42">SUM(H53:H61)</f>
        <v>50063000.259999998</v>
      </c>
      <c r="I52" s="3">
        <f t="shared" ref="I52" si="43">SUM(I53:I61)</f>
        <v>90657027.050000012</v>
      </c>
    </row>
    <row r="53" spans="2:9" x14ac:dyDescent="0.2">
      <c r="B53" s="16" t="s">
        <v>78</v>
      </c>
      <c r="C53" s="4">
        <v>23850833.310000002</v>
      </c>
      <c r="D53" s="4">
        <v>78705707.230000004</v>
      </c>
      <c r="E53" s="4">
        <v>54641857.640000001</v>
      </c>
      <c r="F53" s="4">
        <v>30359090.219999999</v>
      </c>
      <c r="G53" s="4">
        <v>29077117.41</v>
      </c>
      <c r="H53" s="4">
        <f>+D53-E53+F53-G53</f>
        <v>25345822.400000002</v>
      </c>
      <c r="I53" s="4">
        <f>+C53+H53</f>
        <v>49196655.710000008</v>
      </c>
    </row>
    <row r="54" spans="2:9" x14ac:dyDescent="0.2">
      <c r="B54" s="16" t="s">
        <v>79</v>
      </c>
      <c r="C54" s="4">
        <v>6678169.0999999987</v>
      </c>
      <c r="D54" s="4">
        <v>7900.85</v>
      </c>
      <c r="E54" s="4">
        <v>0</v>
      </c>
      <c r="F54" s="4">
        <v>1335128.1099999996</v>
      </c>
      <c r="G54" s="4">
        <v>567206.05000000005</v>
      </c>
      <c r="H54" s="4">
        <f t="shared" ref="H54:H61" si="44">+D54-E54+F54-G54</f>
        <v>775822.90999999968</v>
      </c>
      <c r="I54" s="4">
        <f t="shared" ref="I54:I61" si="45">+C54+H54</f>
        <v>7453992.0099999979</v>
      </c>
    </row>
    <row r="55" spans="2:9" x14ac:dyDescent="0.2">
      <c r="B55" s="16" t="s">
        <v>80</v>
      </c>
      <c r="C55" s="4">
        <v>4448883.9700000007</v>
      </c>
      <c r="D55" s="4">
        <v>2801895.35</v>
      </c>
      <c r="E55" s="4">
        <v>0</v>
      </c>
      <c r="F55" s="4">
        <v>2673610.16</v>
      </c>
      <c r="G55" s="4">
        <v>3434316.95</v>
      </c>
      <c r="H55" s="4">
        <f t="shared" si="44"/>
        <v>2041188.5599999996</v>
      </c>
      <c r="I55" s="4">
        <f t="shared" si="45"/>
        <v>6490072.5300000003</v>
      </c>
    </row>
    <row r="56" spans="2:9" x14ac:dyDescent="0.2">
      <c r="B56" s="16" t="s">
        <v>81</v>
      </c>
      <c r="C56" s="4">
        <v>1583569</v>
      </c>
      <c r="D56" s="4">
        <v>0</v>
      </c>
      <c r="E56" s="4">
        <v>0</v>
      </c>
      <c r="F56" s="4">
        <v>13098424.139999999</v>
      </c>
      <c r="G56" s="4">
        <v>1270089</v>
      </c>
      <c r="H56" s="4">
        <f t="shared" si="44"/>
        <v>11828335.139999999</v>
      </c>
      <c r="I56" s="4">
        <f t="shared" si="45"/>
        <v>13411904.139999999</v>
      </c>
    </row>
    <row r="57" spans="2:9" x14ac:dyDescent="0.2">
      <c r="B57" s="16" t="s">
        <v>82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f t="shared" si="44"/>
        <v>0</v>
      </c>
      <c r="I57" s="4">
        <f t="shared" si="45"/>
        <v>0</v>
      </c>
    </row>
    <row r="58" spans="2:9" x14ac:dyDescent="0.2">
      <c r="B58" s="16" t="s">
        <v>83</v>
      </c>
      <c r="C58" s="4">
        <v>4032571.41</v>
      </c>
      <c r="D58" s="4">
        <v>1319578.8400000001</v>
      </c>
      <c r="E58" s="4">
        <v>0</v>
      </c>
      <c r="F58" s="4">
        <v>11815058.869999999</v>
      </c>
      <c r="G58" s="4">
        <v>3763465.36</v>
      </c>
      <c r="H58" s="4">
        <f t="shared" si="44"/>
        <v>9371172.3499999996</v>
      </c>
      <c r="I58" s="4">
        <f t="shared" si="45"/>
        <v>13403743.76</v>
      </c>
    </row>
    <row r="59" spans="2:9" x14ac:dyDescent="0.2">
      <c r="B59" s="16" t="s">
        <v>84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f t="shared" si="44"/>
        <v>0</v>
      </c>
      <c r="I59" s="4">
        <f t="shared" si="45"/>
        <v>0</v>
      </c>
    </row>
    <row r="60" spans="2:9" x14ac:dyDescent="0.2">
      <c r="B60" s="16" t="s">
        <v>85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f t="shared" si="44"/>
        <v>0</v>
      </c>
      <c r="I60" s="4">
        <f t="shared" si="45"/>
        <v>0</v>
      </c>
    </row>
    <row r="61" spans="2:9" x14ac:dyDescent="0.2">
      <c r="B61" s="16" t="s">
        <v>86</v>
      </c>
      <c r="C61" s="4">
        <v>0</v>
      </c>
      <c r="D61" s="4">
        <v>0</v>
      </c>
      <c r="E61" s="4">
        <v>0</v>
      </c>
      <c r="F61" s="4">
        <v>710658.89999999991</v>
      </c>
      <c r="G61" s="4">
        <v>10000</v>
      </c>
      <c r="H61" s="4">
        <f t="shared" si="44"/>
        <v>700658.89999999991</v>
      </c>
      <c r="I61" s="4">
        <f t="shared" si="45"/>
        <v>700658.89999999991</v>
      </c>
    </row>
    <row r="62" spans="2:9" x14ac:dyDescent="0.2">
      <c r="B62" s="17" t="s">
        <v>87</v>
      </c>
      <c r="C62" s="3">
        <f>SUM(C63:C65)</f>
        <v>10717176.189999999</v>
      </c>
      <c r="D62" s="3">
        <f t="shared" ref="D62:I62" si="46">SUM(D63:D65)</f>
        <v>35144295.82</v>
      </c>
      <c r="E62" s="3">
        <f t="shared" si="46"/>
        <v>237915.16</v>
      </c>
      <c r="F62" s="3">
        <f t="shared" si="46"/>
        <v>10414494.68</v>
      </c>
      <c r="G62" s="3">
        <f t="shared" si="46"/>
        <v>8538362.5600000005</v>
      </c>
      <c r="H62" s="3">
        <f t="shared" si="46"/>
        <v>36782512.780000001</v>
      </c>
      <c r="I62" s="3">
        <f t="shared" si="46"/>
        <v>47499688.969999999</v>
      </c>
    </row>
    <row r="63" spans="2:9" x14ac:dyDescent="0.2">
      <c r="B63" s="16" t="s">
        <v>88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f>+D63-E63+F63-G63</f>
        <v>0</v>
      </c>
      <c r="I63" s="4">
        <f>+C63+H63</f>
        <v>0</v>
      </c>
    </row>
    <row r="64" spans="2:9" x14ac:dyDescent="0.2">
      <c r="B64" s="16" t="s">
        <v>89</v>
      </c>
      <c r="C64" s="4">
        <v>10717176.189999999</v>
      </c>
      <c r="D64" s="4">
        <v>35144295.82</v>
      </c>
      <c r="E64" s="4">
        <v>237915.16</v>
      </c>
      <c r="F64" s="4">
        <v>10414494.68</v>
      </c>
      <c r="G64" s="4">
        <v>8538362.5600000005</v>
      </c>
      <c r="H64" s="4">
        <f t="shared" ref="H64:H65" si="47">+D64-E64+F64-G64</f>
        <v>36782512.780000001</v>
      </c>
      <c r="I64" s="4">
        <f t="shared" ref="I64:I65" si="48">+C64+H64</f>
        <v>47499688.969999999</v>
      </c>
    </row>
    <row r="65" spans="2:9" x14ac:dyDescent="0.2">
      <c r="B65" s="16" t="s">
        <v>90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f t="shared" si="47"/>
        <v>0</v>
      </c>
      <c r="I65" s="4">
        <f t="shared" si="48"/>
        <v>0</v>
      </c>
    </row>
    <row r="66" spans="2:9" x14ac:dyDescent="0.2">
      <c r="B66" s="17" t="s">
        <v>91</v>
      </c>
      <c r="C66" s="3">
        <f>SUM(C67:C73)</f>
        <v>0</v>
      </c>
      <c r="D66" s="3">
        <f t="shared" ref="D66:I66" si="49">SUM(D67:D73)</f>
        <v>0</v>
      </c>
      <c r="E66" s="3">
        <f t="shared" si="49"/>
        <v>0</v>
      </c>
      <c r="F66" s="3">
        <f t="shared" si="49"/>
        <v>0</v>
      </c>
      <c r="G66" s="3">
        <f t="shared" si="49"/>
        <v>0</v>
      </c>
      <c r="H66" s="3">
        <f t="shared" si="49"/>
        <v>0</v>
      </c>
      <c r="I66" s="3">
        <f t="shared" si="49"/>
        <v>0</v>
      </c>
    </row>
    <row r="67" spans="2:9" x14ac:dyDescent="0.2">
      <c r="B67" s="16" t="s">
        <v>92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f>+D67-E67+F67-G67</f>
        <v>0</v>
      </c>
      <c r="I67" s="4">
        <f>+C67+H67</f>
        <v>0</v>
      </c>
    </row>
    <row r="68" spans="2:9" x14ac:dyDescent="0.2">
      <c r="B68" s="16" t="s">
        <v>93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f t="shared" ref="H68:H73" si="50">+D68-E68+F68-G68</f>
        <v>0</v>
      </c>
      <c r="I68" s="4">
        <f t="shared" ref="I68:I73" si="51">+C68+H68</f>
        <v>0</v>
      </c>
    </row>
    <row r="69" spans="2:9" x14ac:dyDescent="0.2">
      <c r="B69" s="16" t="s">
        <v>94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f t="shared" si="50"/>
        <v>0</v>
      </c>
      <c r="I69" s="4">
        <f t="shared" si="51"/>
        <v>0</v>
      </c>
    </row>
    <row r="70" spans="2:9" x14ac:dyDescent="0.2">
      <c r="B70" s="16" t="s">
        <v>95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f t="shared" si="50"/>
        <v>0</v>
      </c>
      <c r="I70" s="4">
        <f t="shared" si="51"/>
        <v>0</v>
      </c>
    </row>
    <row r="71" spans="2:9" x14ac:dyDescent="0.2">
      <c r="B71" s="16" t="s">
        <v>96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f t="shared" si="50"/>
        <v>0</v>
      </c>
      <c r="I71" s="4">
        <f t="shared" si="51"/>
        <v>0</v>
      </c>
    </row>
    <row r="72" spans="2:9" x14ac:dyDescent="0.2">
      <c r="B72" s="16" t="s">
        <v>97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f t="shared" si="50"/>
        <v>0</v>
      </c>
      <c r="I72" s="4">
        <f t="shared" si="51"/>
        <v>0</v>
      </c>
    </row>
    <row r="73" spans="2:9" x14ac:dyDescent="0.2">
      <c r="B73" s="16" t="s">
        <v>98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f t="shared" si="50"/>
        <v>0</v>
      </c>
      <c r="I73" s="4">
        <f t="shared" si="51"/>
        <v>0</v>
      </c>
    </row>
    <row r="74" spans="2:9" x14ac:dyDescent="0.2">
      <c r="B74" s="17" t="s">
        <v>99</v>
      </c>
      <c r="C74" s="3">
        <f>SUM(C75:C77)</f>
        <v>0</v>
      </c>
      <c r="D74" s="3">
        <f t="shared" ref="D74:I74" si="52">SUM(D75:D77)</f>
        <v>0</v>
      </c>
      <c r="E74" s="3">
        <f t="shared" si="52"/>
        <v>0</v>
      </c>
      <c r="F74" s="3">
        <f t="shared" si="52"/>
        <v>0</v>
      </c>
      <c r="G74" s="3">
        <f t="shared" si="52"/>
        <v>0</v>
      </c>
      <c r="H74" s="3">
        <f t="shared" si="52"/>
        <v>0</v>
      </c>
      <c r="I74" s="3">
        <f t="shared" si="52"/>
        <v>0</v>
      </c>
    </row>
    <row r="75" spans="2:9" x14ac:dyDescent="0.2">
      <c r="B75" s="16" t="s">
        <v>100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f>+D75-E75+F75-G75</f>
        <v>0</v>
      </c>
      <c r="I75" s="4">
        <f>+C75+H75</f>
        <v>0</v>
      </c>
    </row>
    <row r="76" spans="2:9" x14ac:dyDescent="0.2">
      <c r="B76" s="16" t="s">
        <v>101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f t="shared" ref="H76:H77" si="53">+D76-E76+F76-G76</f>
        <v>0</v>
      </c>
      <c r="I76" s="4">
        <f t="shared" ref="I76:I77" si="54">+C76+H76</f>
        <v>0</v>
      </c>
    </row>
    <row r="77" spans="2:9" x14ac:dyDescent="0.2">
      <c r="B77" s="16" t="s">
        <v>102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f t="shared" si="53"/>
        <v>0</v>
      </c>
      <c r="I77" s="4">
        <f t="shared" si="54"/>
        <v>0</v>
      </c>
    </row>
    <row r="78" spans="2:9" x14ac:dyDescent="0.2">
      <c r="B78" s="17" t="s">
        <v>103</v>
      </c>
      <c r="C78" s="3">
        <f>SUM(C79:C85)</f>
        <v>0</v>
      </c>
      <c r="D78" s="3">
        <f t="shared" ref="D78:I78" si="55">SUM(D79:D85)</f>
        <v>0</v>
      </c>
      <c r="E78" s="3">
        <f t="shared" si="55"/>
        <v>0</v>
      </c>
      <c r="F78" s="3">
        <f t="shared" si="55"/>
        <v>0</v>
      </c>
      <c r="G78" s="3">
        <f t="shared" si="55"/>
        <v>0</v>
      </c>
      <c r="H78" s="3">
        <f t="shared" si="55"/>
        <v>0</v>
      </c>
      <c r="I78" s="3">
        <f t="shared" si="55"/>
        <v>0</v>
      </c>
    </row>
    <row r="79" spans="2:9" x14ac:dyDescent="0.2">
      <c r="B79" s="16" t="s">
        <v>104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f>+D79-E79+F79-G79</f>
        <v>0</v>
      </c>
      <c r="I79" s="4">
        <f>+C79+H79</f>
        <v>0</v>
      </c>
    </row>
    <row r="80" spans="2:9" x14ac:dyDescent="0.2">
      <c r="B80" s="16" t="s">
        <v>105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f t="shared" ref="H80:H85" si="56">+D80-E80+F80-G80</f>
        <v>0</v>
      </c>
      <c r="I80" s="4">
        <f t="shared" ref="I80:I85" si="57">+C80+H80</f>
        <v>0</v>
      </c>
    </row>
    <row r="81" spans="2:9" x14ac:dyDescent="0.2">
      <c r="B81" s="16" t="s">
        <v>106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f t="shared" si="56"/>
        <v>0</v>
      </c>
      <c r="I81" s="4">
        <f t="shared" si="57"/>
        <v>0</v>
      </c>
    </row>
    <row r="82" spans="2:9" x14ac:dyDescent="0.2">
      <c r="B82" s="16" t="s">
        <v>107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f t="shared" si="56"/>
        <v>0</v>
      </c>
      <c r="I82" s="4">
        <f t="shared" si="57"/>
        <v>0</v>
      </c>
    </row>
    <row r="83" spans="2:9" x14ac:dyDescent="0.2">
      <c r="B83" s="16" t="s">
        <v>108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f t="shared" si="56"/>
        <v>0</v>
      </c>
      <c r="I83" s="4">
        <f t="shared" si="57"/>
        <v>0</v>
      </c>
    </row>
    <row r="84" spans="2:9" x14ac:dyDescent="0.2">
      <c r="B84" s="16" t="s">
        <v>109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f t="shared" si="56"/>
        <v>0</v>
      </c>
      <c r="I84" s="4">
        <f t="shared" si="57"/>
        <v>0</v>
      </c>
    </row>
    <row r="85" spans="2:9" x14ac:dyDescent="0.2">
      <c r="B85" s="16" t="s">
        <v>110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f t="shared" si="56"/>
        <v>0</v>
      </c>
      <c r="I85" s="4">
        <f t="shared" si="57"/>
        <v>0</v>
      </c>
    </row>
    <row r="86" spans="2:9" x14ac:dyDescent="0.2">
      <c r="B86" s="10"/>
      <c r="C86" s="4"/>
      <c r="D86" s="4"/>
      <c r="E86" s="4"/>
      <c r="F86" s="4"/>
      <c r="G86" s="4"/>
      <c r="H86" s="4"/>
      <c r="I86" s="4"/>
    </row>
    <row r="87" spans="2:9" x14ac:dyDescent="0.2">
      <c r="B87" s="14" t="s">
        <v>111</v>
      </c>
      <c r="C87" s="3">
        <f>+C88+C96+C106+C116+C126+C136+C140+C148+C152</f>
        <v>2466230310</v>
      </c>
      <c r="D87" s="3">
        <f t="shared" ref="D87:I87" si="58">+D88+D96+D106+D116+D126+D136+D140+D148+D152</f>
        <v>354548886.06</v>
      </c>
      <c r="E87" s="3">
        <f t="shared" si="58"/>
        <v>153649522.44</v>
      </c>
      <c r="F87" s="3">
        <f t="shared" si="58"/>
        <v>709050471.66000009</v>
      </c>
      <c r="G87" s="3">
        <f t="shared" si="58"/>
        <v>709050471.65999985</v>
      </c>
      <c r="H87" s="3">
        <f t="shared" si="58"/>
        <v>200899363.62000009</v>
      </c>
      <c r="I87" s="3">
        <f t="shared" si="58"/>
        <v>2667129673.6199999</v>
      </c>
    </row>
    <row r="88" spans="2:9" x14ac:dyDescent="0.2">
      <c r="B88" s="17" t="s">
        <v>39</v>
      </c>
      <c r="C88" s="3">
        <f>SUM(C89:C95)</f>
        <v>2224357644.7599998</v>
      </c>
      <c r="D88" s="3">
        <f t="shared" ref="D88:I88" si="59">SUM(D89:D95)</f>
        <v>176236434.17000002</v>
      </c>
      <c r="E88" s="3">
        <f t="shared" si="59"/>
        <v>144760585.41</v>
      </c>
      <c r="F88" s="3">
        <f t="shared" si="59"/>
        <v>554197204.88000011</v>
      </c>
      <c r="G88" s="3">
        <f t="shared" si="59"/>
        <v>554255954.88</v>
      </c>
      <c r="H88" s="3">
        <f t="shared" si="59"/>
        <v>31417098.76000011</v>
      </c>
      <c r="I88" s="3">
        <f t="shared" si="59"/>
        <v>2255774743.52</v>
      </c>
    </row>
    <row r="89" spans="2:9" x14ac:dyDescent="0.2">
      <c r="B89" s="16" t="s">
        <v>40</v>
      </c>
      <c r="C89" s="4">
        <v>664040552.39999998</v>
      </c>
      <c r="D89" s="4">
        <v>0</v>
      </c>
      <c r="E89" s="4">
        <v>0</v>
      </c>
      <c r="F89" s="4">
        <v>163843513.50999999</v>
      </c>
      <c r="G89" s="4">
        <v>154919417.56999999</v>
      </c>
      <c r="H89" s="4">
        <f>+D89-E89+F89-G89</f>
        <v>8924095.9399999976</v>
      </c>
      <c r="I89" s="4">
        <f>+C89+H89</f>
        <v>672964648.33999991</v>
      </c>
    </row>
    <row r="90" spans="2:9" x14ac:dyDescent="0.2">
      <c r="B90" s="16" t="s">
        <v>41</v>
      </c>
      <c r="C90" s="4">
        <v>97058035.170000002</v>
      </c>
      <c r="D90" s="4">
        <v>187203.3</v>
      </c>
      <c r="E90" s="4">
        <v>112600</v>
      </c>
      <c r="F90" s="4">
        <v>41392429.490000032</v>
      </c>
      <c r="G90" s="4">
        <v>31494527.940000001</v>
      </c>
      <c r="H90" s="4">
        <f t="shared" ref="H90:H95" si="60">+D90-E90+F90-G90</f>
        <v>9972504.8500000276</v>
      </c>
      <c r="I90" s="4">
        <f t="shared" ref="I90:I95" si="61">+C90+H90</f>
        <v>107030540.02000003</v>
      </c>
    </row>
    <row r="91" spans="2:9" x14ac:dyDescent="0.2">
      <c r="B91" s="16" t="s">
        <v>42</v>
      </c>
      <c r="C91" s="4">
        <v>294505323.30999982</v>
      </c>
      <c r="D91" s="4">
        <v>0</v>
      </c>
      <c r="E91" s="4">
        <v>0</v>
      </c>
      <c r="F91" s="4">
        <v>41396402.899999999</v>
      </c>
      <c r="G91" s="4">
        <v>30439704.530000001</v>
      </c>
      <c r="H91" s="4">
        <f t="shared" si="60"/>
        <v>10956698.369999997</v>
      </c>
      <c r="I91" s="4">
        <f t="shared" si="61"/>
        <v>305462021.67999983</v>
      </c>
    </row>
    <row r="92" spans="2:9" x14ac:dyDescent="0.2">
      <c r="B92" s="16" t="s">
        <v>43</v>
      </c>
      <c r="C92" s="4">
        <v>154915431.12</v>
      </c>
      <c r="D92" s="4">
        <v>0</v>
      </c>
      <c r="E92" s="4">
        <v>0</v>
      </c>
      <c r="F92" s="4">
        <v>30167618.060000017</v>
      </c>
      <c r="G92" s="4">
        <v>11527380.08</v>
      </c>
      <c r="H92" s="4">
        <f t="shared" si="60"/>
        <v>18640237.980000019</v>
      </c>
      <c r="I92" s="4">
        <f t="shared" si="61"/>
        <v>173555669.10000002</v>
      </c>
    </row>
    <row r="93" spans="2:9" x14ac:dyDescent="0.2">
      <c r="B93" s="16" t="s">
        <v>44</v>
      </c>
      <c r="C93" s="4">
        <v>583772264.32000005</v>
      </c>
      <c r="D93" s="4">
        <v>0</v>
      </c>
      <c r="E93" s="4">
        <v>0</v>
      </c>
      <c r="F93" s="4">
        <v>202700792.14000005</v>
      </c>
      <c r="G93" s="4">
        <v>153024850.47</v>
      </c>
      <c r="H93" s="4">
        <f t="shared" si="60"/>
        <v>49675941.670000046</v>
      </c>
      <c r="I93" s="4">
        <f t="shared" si="61"/>
        <v>633448205.99000013</v>
      </c>
    </row>
    <row r="94" spans="2:9" x14ac:dyDescent="0.2">
      <c r="B94" s="16" t="s">
        <v>45</v>
      </c>
      <c r="C94" s="4">
        <v>229591846.43000004</v>
      </c>
      <c r="D94" s="4">
        <v>131484743</v>
      </c>
      <c r="E94" s="4">
        <v>144638984</v>
      </c>
      <c r="F94" s="4">
        <v>0</v>
      </c>
      <c r="G94" s="4">
        <v>57127827.399999999</v>
      </c>
      <c r="H94" s="4">
        <f t="shared" si="60"/>
        <v>-70282068.400000006</v>
      </c>
      <c r="I94" s="4">
        <f t="shared" si="61"/>
        <v>159309778.03000003</v>
      </c>
    </row>
    <row r="95" spans="2:9" x14ac:dyDescent="0.2">
      <c r="B95" s="16" t="s">
        <v>46</v>
      </c>
      <c r="C95" s="4">
        <v>200474192.00999999</v>
      </c>
      <c r="D95" s="4">
        <v>44564487.87000002</v>
      </c>
      <c r="E95" s="4">
        <v>9001.41</v>
      </c>
      <c r="F95" s="4">
        <v>74696448.780000001</v>
      </c>
      <c r="G95" s="4">
        <v>115722246.89</v>
      </c>
      <c r="H95" s="4">
        <f t="shared" si="60"/>
        <v>3529688.3500000238</v>
      </c>
      <c r="I95" s="4">
        <f t="shared" si="61"/>
        <v>204003880.36000001</v>
      </c>
    </row>
    <row r="96" spans="2:9" x14ac:dyDescent="0.2">
      <c r="B96" s="17" t="s">
        <v>47</v>
      </c>
      <c r="C96" s="3">
        <f>SUM(C97:C105)</f>
        <v>39183507.210000001</v>
      </c>
      <c r="D96" s="3">
        <f t="shared" ref="D96:I96" si="62">SUM(D97:D105)</f>
        <v>2615165.73</v>
      </c>
      <c r="E96" s="3">
        <f t="shared" si="62"/>
        <v>1377808.1900000002</v>
      </c>
      <c r="F96" s="3">
        <f t="shared" si="62"/>
        <v>43184616.12999998</v>
      </c>
      <c r="G96" s="3">
        <f t="shared" si="62"/>
        <v>42192316.039999999</v>
      </c>
      <c r="H96" s="3">
        <f t="shared" si="62"/>
        <v>2229657.6299999803</v>
      </c>
      <c r="I96" s="3">
        <f t="shared" si="62"/>
        <v>41413164.839999974</v>
      </c>
    </row>
    <row r="97" spans="2:9" x14ac:dyDescent="0.2">
      <c r="B97" s="16" t="s">
        <v>48</v>
      </c>
      <c r="C97" s="4">
        <v>15192830.499999996</v>
      </c>
      <c r="D97" s="4">
        <v>1132339.6299999999</v>
      </c>
      <c r="E97" s="4">
        <v>959388.39</v>
      </c>
      <c r="F97" s="4">
        <v>30397609.449999981</v>
      </c>
      <c r="G97" s="4">
        <v>26955746.629999999</v>
      </c>
      <c r="H97" s="4">
        <f>+D97-E97+F97-G97</f>
        <v>3614814.05999998</v>
      </c>
      <c r="I97" s="4">
        <f>+C97+H97</f>
        <v>18807644.559999976</v>
      </c>
    </row>
    <row r="98" spans="2:9" x14ac:dyDescent="0.2">
      <c r="B98" s="16" t="s">
        <v>49</v>
      </c>
      <c r="C98" s="4">
        <v>2218869.2600000002</v>
      </c>
      <c r="D98" s="4">
        <v>30000</v>
      </c>
      <c r="E98" s="4">
        <v>0</v>
      </c>
      <c r="F98" s="4">
        <v>780716.42999999982</v>
      </c>
      <c r="G98" s="4">
        <v>754031.97</v>
      </c>
      <c r="H98" s="4">
        <f t="shared" ref="H98:H105" si="63">+D98-E98+F98-G98</f>
        <v>56684.459999999846</v>
      </c>
      <c r="I98" s="4">
        <f t="shared" ref="I98:I105" si="64">+C98+H98</f>
        <v>2275553.7200000002</v>
      </c>
    </row>
    <row r="99" spans="2:9" x14ac:dyDescent="0.2">
      <c r="B99" s="16" t="s">
        <v>50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f t="shared" si="63"/>
        <v>0</v>
      </c>
      <c r="I99" s="4">
        <f t="shared" si="64"/>
        <v>0</v>
      </c>
    </row>
    <row r="100" spans="2:9" x14ac:dyDescent="0.2">
      <c r="B100" s="16" t="s">
        <v>51</v>
      </c>
      <c r="C100" s="4">
        <v>3562309.7699999991</v>
      </c>
      <c r="D100" s="4">
        <v>401257.12</v>
      </c>
      <c r="E100" s="4">
        <v>5032.5200000000004</v>
      </c>
      <c r="F100" s="4">
        <v>1959188.1499999994</v>
      </c>
      <c r="G100" s="4">
        <v>1949137.6</v>
      </c>
      <c r="H100" s="4">
        <f t="shared" si="63"/>
        <v>406275.14999999944</v>
      </c>
      <c r="I100" s="4">
        <f t="shared" si="64"/>
        <v>3968584.9199999985</v>
      </c>
    </row>
    <row r="101" spans="2:9" x14ac:dyDescent="0.2">
      <c r="B101" s="18" t="s">
        <v>52</v>
      </c>
      <c r="C101" s="4">
        <v>9248448.4499999993</v>
      </c>
      <c r="D101" s="4">
        <v>978285.33000000007</v>
      </c>
      <c r="E101" s="4">
        <v>382267.31</v>
      </c>
      <c r="F101" s="4">
        <v>6421641.4600000009</v>
      </c>
      <c r="G101" s="4">
        <v>8829201.7799999993</v>
      </c>
      <c r="H101" s="4">
        <f t="shared" si="63"/>
        <v>-1811542.2999999989</v>
      </c>
      <c r="I101" s="4">
        <f t="shared" si="64"/>
        <v>7436906.1500000004</v>
      </c>
    </row>
    <row r="102" spans="2:9" x14ac:dyDescent="0.2">
      <c r="B102" s="16" t="s">
        <v>53</v>
      </c>
      <c r="C102" s="4">
        <v>6152749.4399999985</v>
      </c>
      <c r="D102" s="4">
        <v>27038.620000000003</v>
      </c>
      <c r="E102" s="4">
        <v>27038.62</v>
      </c>
      <c r="F102" s="4">
        <v>2109148.3099999996</v>
      </c>
      <c r="G102" s="4">
        <v>2058570.36</v>
      </c>
      <c r="H102" s="4">
        <f t="shared" si="63"/>
        <v>50577.949999999488</v>
      </c>
      <c r="I102" s="4">
        <f t="shared" si="64"/>
        <v>6203327.3899999978</v>
      </c>
    </row>
    <row r="103" spans="2:9" x14ac:dyDescent="0.2">
      <c r="B103" s="16" t="s">
        <v>54</v>
      </c>
      <c r="C103" s="4">
        <v>329387.95</v>
      </c>
      <c r="D103" s="4">
        <v>0</v>
      </c>
      <c r="E103" s="4">
        <v>0</v>
      </c>
      <c r="F103" s="4">
        <v>47029.75</v>
      </c>
      <c r="G103" s="4">
        <v>283757.27</v>
      </c>
      <c r="H103" s="4">
        <f t="shared" si="63"/>
        <v>-236727.52000000002</v>
      </c>
      <c r="I103" s="4">
        <f t="shared" si="64"/>
        <v>92660.43</v>
      </c>
    </row>
    <row r="104" spans="2:9" x14ac:dyDescent="0.2">
      <c r="B104" s="16" t="s">
        <v>55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f t="shared" si="63"/>
        <v>0</v>
      </c>
      <c r="I104" s="4">
        <f t="shared" si="64"/>
        <v>0</v>
      </c>
    </row>
    <row r="105" spans="2:9" x14ac:dyDescent="0.2">
      <c r="B105" s="16" t="s">
        <v>56</v>
      </c>
      <c r="C105" s="4">
        <v>2478911.8400000003</v>
      </c>
      <c r="D105" s="4">
        <v>46245.03</v>
      </c>
      <c r="E105" s="4">
        <v>4081.35</v>
      </c>
      <c r="F105" s="4">
        <v>1469282.5800000003</v>
      </c>
      <c r="G105" s="4">
        <v>1361870.43</v>
      </c>
      <c r="H105" s="4">
        <f t="shared" si="63"/>
        <v>149575.83000000031</v>
      </c>
      <c r="I105" s="4">
        <f t="shared" si="64"/>
        <v>2628487.6700000009</v>
      </c>
    </row>
    <row r="106" spans="2:9" x14ac:dyDescent="0.2">
      <c r="B106" s="17" t="s">
        <v>57</v>
      </c>
      <c r="C106" s="3">
        <f>SUM(C107:C115)</f>
        <v>160072243.02999997</v>
      </c>
      <c r="D106" s="3">
        <f t="shared" ref="D106:I106" si="65">SUM(D107:D115)</f>
        <v>95874678.75999999</v>
      </c>
      <c r="E106" s="3">
        <f t="shared" si="65"/>
        <v>4712119.54</v>
      </c>
      <c r="F106" s="3">
        <f t="shared" si="65"/>
        <v>56142161.700000003</v>
      </c>
      <c r="G106" s="3">
        <f t="shared" si="65"/>
        <v>61237025.790000007</v>
      </c>
      <c r="H106" s="3">
        <f t="shared" si="65"/>
        <v>86067695.13000001</v>
      </c>
      <c r="I106" s="3">
        <f t="shared" si="65"/>
        <v>246139938.16000003</v>
      </c>
    </row>
    <row r="107" spans="2:9" x14ac:dyDescent="0.2">
      <c r="B107" s="16" t="s">
        <v>58</v>
      </c>
      <c r="C107" s="4">
        <v>41461688.699999996</v>
      </c>
      <c r="D107" s="4">
        <v>0</v>
      </c>
      <c r="E107" s="4">
        <v>0</v>
      </c>
      <c r="F107" s="4">
        <v>6833270.8999999994</v>
      </c>
      <c r="G107" s="4">
        <v>9947048.5399999991</v>
      </c>
      <c r="H107" s="4">
        <f>+D107-E107+F107-G107</f>
        <v>-3113777.6399999997</v>
      </c>
      <c r="I107" s="4">
        <f>+C107+H107</f>
        <v>38347911.059999995</v>
      </c>
    </row>
    <row r="108" spans="2:9" x14ac:dyDescent="0.2">
      <c r="B108" s="16" t="s">
        <v>59</v>
      </c>
      <c r="C108" s="4">
        <v>30597038.810000002</v>
      </c>
      <c r="D108" s="4">
        <v>102537.16</v>
      </c>
      <c r="E108" s="4">
        <v>69443.98</v>
      </c>
      <c r="F108" s="4">
        <v>643092.24</v>
      </c>
      <c r="G108" s="4">
        <v>553072.97</v>
      </c>
      <c r="H108" s="4">
        <f t="shared" ref="H108:H115" si="66">+D108-E108+F108-G108</f>
        <v>123112.45000000007</v>
      </c>
      <c r="I108" s="4">
        <f t="shared" ref="I108:I115" si="67">+C108+H108</f>
        <v>30720151.260000002</v>
      </c>
    </row>
    <row r="109" spans="2:9" x14ac:dyDescent="0.2">
      <c r="B109" s="16" t="s">
        <v>60</v>
      </c>
      <c r="C109" s="4">
        <v>1042118.73</v>
      </c>
      <c r="D109" s="4">
        <v>1321840.23</v>
      </c>
      <c r="E109" s="4">
        <v>40.229999999999997</v>
      </c>
      <c r="F109" s="4">
        <v>1292060.2999999998</v>
      </c>
      <c r="G109" s="4">
        <v>612505.25</v>
      </c>
      <c r="H109" s="4">
        <f t="shared" si="66"/>
        <v>2001355.0499999998</v>
      </c>
      <c r="I109" s="4">
        <f t="shared" si="67"/>
        <v>3043473.78</v>
      </c>
    </row>
    <row r="110" spans="2:9" x14ac:dyDescent="0.2">
      <c r="B110" s="16" t="s">
        <v>61</v>
      </c>
      <c r="C110" s="4">
        <v>8541941.1500000004</v>
      </c>
      <c r="D110" s="4">
        <v>49945587.229999997</v>
      </c>
      <c r="E110" s="4">
        <v>0</v>
      </c>
      <c r="F110" s="4">
        <v>14407354.960000005</v>
      </c>
      <c r="G110" s="4">
        <v>12966691.9</v>
      </c>
      <c r="H110" s="4">
        <f t="shared" si="66"/>
        <v>51386250.289999999</v>
      </c>
      <c r="I110" s="4">
        <f t="shared" si="67"/>
        <v>59928191.439999998</v>
      </c>
    </row>
    <row r="111" spans="2:9" x14ac:dyDescent="0.2">
      <c r="B111" s="16" t="s">
        <v>62</v>
      </c>
      <c r="C111" s="4">
        <v>22293429.489999995</v>
      </c>
      <c r="D111" s="4">
        <v>43613776.450000003</v>
      </c>
      <c r="E111" s="4">
        <v>3986182.75</v>
      </c>
      <c r="F111" s="4">
        <v>4114857.4199999971</v>
      </c>
      <c r="G111" s="4">
        <v>10698194.460000001</v>
      </c>
      <c r="H111" s="4">
        <f t="shared" si="66"/>
        <v>33044256.659999996</v>
      </c>
      <c r="I111" s="4">
        <f t="shared" si="67"/>
        <v>55337686.149999991</v>
      </c>
    </row>
    <row r="112" spans="2:9" x14ac:dyDescent="0.2">
      <c r="B112" s="16" t="s">
        <v>63</v>
      </c>
      <c r="C112" s="4">
        <v>0</v>
      </c>
      <c r="D112" s="4">
        <v>118000</v>
      </c>
      <c r="E112" s="4">
        <v>103000</v>
      </c>
      <c r="F112" s="4">
        <v>230000</v>
      </c>
      <c r="G112" s="4">
        <v>15000</v>
      </c>
      <c r="H112" s="4">
        <f t="shared" si="66"/>
        <v>230000</v>
      </c>
      <c r="I112" s="4">
        <f t="shared" si="67"/>
        <v>230000</v>
      </c>
    </row>
    <row r="113" spans="2:9" x14ac:dyDescent="0.2">
      <c r="B113" s="16" t="s">
        <v>64</v>
      </c>
      <c r="C113" s="4">
        <v>1175128.3499999999</v>
      </c>
      <c r="D113" s="4">
        <v>639037.62</v>
      </c>
      <c r="E113" s="4">
        <v>427552.51</v>
      </c>
      <c r="F113" s="4">
        <v>2610325.2299999995</v>
      </c>
      <c r="G113" s="4">
        <v>647879.89</v>
      </c>
      <c r="H113" s="4">
        <f t="shared" si="66"/>
        <v>2173930.4499999993</v>
      </c>
      <c r="I113" s="4">
        <f t="shared" si="67"/>
        <v>3349058.7999999989</v>
      </c>
    </row>
    <row r="114" spans="2:9" x14ac:dyDescent="0.2">
      <c r="B114" s="16" t="s">
        <v>65</v>
      </c>
      <c r="C114" s="4">
        <v>0</v>
      </c>
      <c r="D114" s="4">
        <v>68900.070000000007</v>
      </c>
      <c r="E114" s="4">
        <v>60900.07</v>
      </c>
      <c r="F114" s="4">
        <v>199000</v>
      </c>
      <c r="G114" s="4">
        <v>8000</v>
      </c>
      <c r="H114" s="4">
        <f t="shared" si="66"/>
        <v>199000</v>
      </c>
      <c r="I114" s="4">
        <f t="shared" si="67"/>
        <v>199000</v>
      </c>
    </row>
    <row r="115" spans="2:9" x14ac:dyDescent="0.2">
      <c r="B115" s="16" t="s">
        <v>66</v>
      </c>
      <c r="C115" s="4">
        <v>54960897.799999997</v>
      </c>
      <c r="D115" s="4">
        <v>65000</v>
      </c>
      <c r="E115" s="4">
        <v>65000</v>
      </c>
      <c r="F115" s="4">
        <v>25812200.650000002</v>
      </c>
      <c r="G115" s="4">
        <v>25788632.780000001</v>
      </c>
      <c r="H115" s="4">
        <f t="shared" si="66"/>
        <v>23567.870000001043</v>
      </c>
      <c r="I115" s="4">
        <f t="shared" si="67"/>
        <v>54984465.670000002</v>
      </c>
    </row>
    <row r="116" spans="2:9" x14ac:dyDescent="0.2">
      <c r="B116" s="17" t="s">
        <v>67</v>
      </c>
      <c r="C116" s="3">
        <f>SUM(C117:C125)</f>
        <v>1889166</v>
      </c>
      <c r="D116" s="3">
        <f t="shared" ref="D116:I116" si="68">SUM(D117:D125)</f>
        <v>41727904.219999999</v>
      </c>
      <c r="E116" s="3">
        <f t="shared" si="68"/>
        <v>2002303.68</v>
      </c>
      <c r="F116" s="3">
        <f t="shared" si="68"/>
        <v>968447</v>
      </c>
      <c r="G116" s="3">
        <f t="shared" si="68"/>
        <v>2115546</v>
      </c>
      <c r="H116" s="3">
        <f t="shared" si="68"/>
        <v>38578501.539999999</v>
      </c>
      <c r="I116" s="3">
        <f t="shared" si="68"/>
        <v>40467667.539999999</v>
      </c>
    </row>
    <row r="117" spans="2:9" x14ac:dyDescent="0.2">
      <c r="B117" s="16" t="s">
        <v>68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f>+D117-E117+F117-G117</f>
        <v>0</v>
      </c>
      <c r="I117" s="4">
        <f>+C117+H117</f>
        <v>0</v>
      </c>
    </row>
    <row r="118" spans="2:9" x14ac:dyDescent="0.2">
      <c r="B118" s="16" t="s">
        <v>69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f t="shared" ref="H118:H125" si="69">+D118-E118+F118-G118</f>
        <v>0</v>
      </c>
      <c r="I118" s="4">
        <f t="shared" ref="I118:I125" si="70">+C118+H118</f>
        <v>0</v>
      </c>
    </row>
    <row r="119" spans="2:9" x14ac:dyDescent="0.2">
      <c r="B119" s="16" t="s">
        <v>70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f t="shared" si="69"/>
        <v>0</v>
      </c>
      <c r="I119" s="4">
        <f t="shared" si="70"/>
        <v>0</v>
      </c>
    </row>
    <row r="120" spans="2:9" x14ac:dyDescent="0.2">
      <c r="B120" s="16" t="s">
        <v>71</v>
      </c>
      <c r="C120" s="4">
        <v>1889166</v>
      </c>
      <c r="D120" s="4">
        <v>41727904.219999999</v>
      </c>
      <c r="E120" s="4">
        <v>2002303.68</v>
      </c>
      <c r="F120" s="4">
        <v>968447</v>
      </c>
      <c r="G120" s="4">
        <v>2115546</v>
      </c>
      <c r="H120" s="4">
        <f t="shared" si="69"/>
        <v>38578501.539999999</v>
      </c>
      <c r="I120" s="4">
        <f t="shared" si="70"/>
        <v>40467667.539999999</v>
      </c>
    </row>
    <row r="121" spans="2:9" x14ac:dyDescent="0.2">
      <c r="B121" s="16" t="s">
        <v>72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f t="shared" si="69"/>
        <v>0</v>
      </c>
      <c r="I121" s="4">
        <f t="shared" si="70"/>
        <v>0</v>
      </c>
    </row>
    <row r="122" spans="2:9" x14ac:dyDescent="0.2">
      <c r="B122" s="16" t="s">
        <v>73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f t="shared" si="69"/>
        <v>0</v>
      </c>
      <c r="I122" s="4">
        <f t="shared" si="70"/>
        <v>0</v>
      </c>
    </row>
    <row r="123" spans="2:9" x14ac:dyDescent="0.2">
      <c r="B123" s="16" t="s">
        <v>74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f t="shared" si="69"/>
        <v>0</v>
      </c>
      <c r="I123" s="4">
        <f t="shared" si="70"/>
        <v>0</v>
      </c>
    </row>
    <row r="124" spans="2:9" x14ac:dyDescent="0.2">
      <c r="B124" s="16" t="s">
        <v>75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f t="shared" si="69"/>
        <v>0</v>
      </c>
      <c r="I124" s="4">
        <f t="shared" si="70"/>
        <v>0</v>
      </c>
    </row>
    <row r="125" spans="2:9" x14ac:dyDescent="0.2">
      <c r="B125" s="16" t="s">
        <v>76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f t="shared" si="69"/>
        <v>0</v>
      </c>
      <c r="I125" s="4">
        <f t="shared" si="70"/>
        <v>0</v>
      </c>
    </row>
    <row r="126" spans="2:9" x14ac:dyDescent="0.2">
      <c r="B126" s="17" t="s">
        <v>77</v>
      </c>
      <c r="C126" s="3">
        <f>SUM(C127:C135)</f>
        <v>11241500</v>
      </c>
      <c r="D126" s="3">
        <f t="shared" ref="D126:I126" si="71">SUM(D127:D135)</f>
        <v>3263100.6399999997</v>
      </c>
      <c r="E126" s="3">
        <f t="shared" si="71"/>
        <v>796705.62</v>
      </c>
      <c r="F126" s="3">
        <f t="shared" si="71"/>
        <v>13578303.259999996</v>
      </c>
      <c r="G126" s="3">
        <f t="shared" si="71"/>
        <v>3281367.26</v>
      </c>
      <c r="H126" s="3">
        <f t="shared" si="71"/>
        <v>12763331.019999996</v>
      </c>
      <c r="I126" s="3">
        <f t="shared" si="71"/>
        <v>24004831.02</v>
      </c>
    </row>
    <row r="127" spans="2:9" x14ac:dyDescent="0.2">
      <c r="B127" s="16" t="s">
        <v>78</v>
      </c>
      <c r="C127" s="4">
        <v>0</v>
      </c>
      <c r="D127" s="4">
        <v>858953.72</v>
      </c>
      <c r="E127" s="4">
        <v>107452.12</v>
      </c>
      <c r="F127" s="4">
        <v>8525292.1399999969</v>
      </c>
      <c r="G127" s="4">
        <v>2795025.88</v>
      </c>
      <c r="H127" s="4">
        <f>+D127-E127+F127-G127</f>
        <v>6481767.8599999966</v>
      </c>
      <c r="I127" s="4">
        <f>+C127+H127</f>
        <v>6481767.8599999966</v>
      </c>
    </row>
    <row r="128" spans="2:9" x14ac:dyDescent="0.2">
      <c r="B128" s="16" t="s">
        <v>79</v>
      </c>
      <c r="C128" s="4">
        <v>0</v>
      </c>
      <c r="D128" s="4">
        <v>13000</v>
      </c>
      <c r="E128" s="4">
        <v>2444</v>
      </c>
      <c r="F128" s="4">
        <v>527967.20000000007</v>
      </c>
      <c r="G128" s="4">
        <v>174829.46</v>
      </c>
      <c r="H128" s="4">
        <f t="shared" ref="H128:H135" si="72">+D128-E128+F128-G128</f>
        <v>363693.74000000011</v>
      </c>
      <c r="I128" s="4">
        <f t="shared" ref="I128:I135" si="73">+C128+H128</f>
        <v>363693.74000000011</v>
      </c>
    </row>
    <row r="129" spans="2:9" x14ac:dyDescent="0.2">
      <c r="B129" s="16" t="s">
        <v>80</v>
      </c>
      <c r="C129" s="4">
        <v>11241500</v>
      </c>
      <c r="D129" s="4">
        <v>2030167.5199999998</v>
      </c>
      <c r="E129" s="4">
        <v>340830.1</v>
      </c>
      <c r="F129" s="4">
        <v>4220043.92</v>
      </c>
      <c r="G129" s="4">
        <v>311511.92</v>
      </c>
      <c r="H129" s="4">
        <f t="shared" si="72"/>
        <v>5597869.4199999999</v>
      </c>
      <c r="I129" s="4">
        <f t="shared" si="73"/>
        <v>16839369.420000002</v>
      </c>
    </row>
    <row r="130" spans="2:9" x14ac:dyDescent="0.2">
      <c r="B130" s="16" t="s">
        <v>81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f t="shared" si="72"/>
        <v>0</v>
      </c>
      <c r="I130" s="4">
        <f t="shared" si="73"/>
        <v>0</v>
      </c>
    </row>
    <row r="131" spans="2:9" x14ac:dyDescent="0.2">
      <c r="B131" s="16" t="s">
        <v>82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f t="shared" si="72"/>
        <v>0</v>
      </c>
      <c r="I131" s="4">
        <f t="shared" si="73"/>
        <v>0</v>
      </c>
    </row>
    <row r="132" spans="2:9" x14ac:dyDescent="0.2">
      <c r="B132" s="16" t="s">
        <v>83</v>
      </c>
      <c r="C132" s="4">
        <v>0</v>
      </c>
      <c r="D132" s="4">
        <v>25975.4</v>
      </c>
      <c r="E132" s="4">
        <v>10975.4</v>
      </c>
      <c r="F132" s="4">
        <v>155000</v>
      </c>
      <c r="G132" s="4">
        <v>0</v>
      </c>
      <c r="H132" s="4">
        <f t="shared" si="72"/>
        <v>170000</v>
      </c>
      <c r="I132" s="4">
        <f t="shared" si="73"/>
        <v>170000</v>
      </c>
    </row>
    <row r="133" spans="2:9" x14ac:dyDescent="0.2">
      <c r="B133" s="16" t="s">
        <v>84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f t="shared" si="72"/>
        <v>0</v>
      </c>
      <c r="I133" s="4">
        <f t="shared" si="73"/>
        <v>0</v>
      </c>
    </row>
    <row r="134" spans="2:9" x14ac:dyDescent="0.2">
      <c r="B134" s="16" t="s">
        <v>85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f t="shared" si="72"/>
        <v>0</v>
      </c>
      <c r="I134" s="4">
        <f t="shared" si="73"/>
        <v>0</v>
      </c>
    </row>
    <row r="135" spans="2:9" x14ac:dyDescent="0.2">
      <c r="B135" s="16" t="s">
        <v>86</v>
      </c>
      <c r="C135" s="4">
        <v>0</v>
      </c>
      <c r="D135" s="4">
        <v>335004</v>
      </c>
      <c r="E135" s="4">
        <v>335004</v>
      </c>
      <c r="F135" s="4">
        <v>150000</v>
      </c>
      <c r="G135" s="4">
        <v>0</v>
      </c>
      <c r="H135" s="4">
        <f t="shared" si="72"/>
        <v>150000</v>
      </c>
      <c r="I135" s="4">
        <f t="shared" si="73"/>
        <v>150000</v>
      </c>
    </row>
    <row r="136" spans="2:9" x14ac:dyDescent="0.2">
      <c r="B136" s="17" t="s">
        <v>87</v>
      </c>
      <c r="C136" s="3">
        <f>SUM(C137:C139)</f>
        <v>29486249</v>
      </c>
      <c r="D136" s="3">
        <f t="shared" ref="D136:I136" si="74">SUM(D137:D139)</f>
        <v>34831602.539999999</v>
      </c>
      <c r="E136" s="3">
        <f t="shared" si="74"/>
        <v>0</v>
      </c>
      <c r="F136" s="3">
        <f t="shared" si="74"/>
        <v>40979738.68999999</v>
      </c>
      <c r="G136" s="3">
        <f t="shared" si="74"/>
        <v>45968261.689999998</v>
      </c>
      <c r="H136" s="3">
        <f t="shared" si="74"/>
        <v>29843079.539999992</v>
      </c>
      <c r="I136" s="3">
        <f t="shared" si="74"/>
        <v>59329328.539999992</v>
      </c>
    </row>
    <row r="137" spans="2:9" x14ac:dyDescent="0.2">
      <c r="B137" s="16" t="s">
        <v>88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f>+D137-E137+F137-G137</f>
        <v>0</v>
      </c>
      <c r="I137" s="4">
        <f>+C137+H137</f>
        <v>0</v>
      </c>
    </row>
    <row r="138" spans="2:9" x14ac:dyDescent="0.2">
      <c r="B138" s="16" t="s">
        <v>89</v>
      </c>
      <c r="C138" s="4">
        <v>29486249</v>
      </c>
      <c r="D138" s="4">
        <v>34831602.539999999</v>
      </c>
      <c r="E138" s="4">
        <v>0</v>
      </c>
      <c r="F138" s="4">
        <v>40979738.68999999</v>
      </c>
      <c r="G138" s="4">
        <v>45968261.689999998</v>
      </c>
      <c r="H138" s="4">
        <f t="shared" ref="H138:H139" si="75">+D138-E138+F138-G138</f>
        <v>29843079.539999992</v>
      </c>
      <c r="I138" s="4">
        <f t="shared" ref="I138:I139" si="76">+C138+H138</f>
        <v>59329328.539999992</v>
      </c>
    </row>
    <row r="139" spans="2:9" x14ac:dyDescent="0.2">
      <c r="B139" s="16" t="s">
        <v>90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f t="shared" si="75"/>
        <v>0</v>
      </c>
      <c r="I139" s="4">
        <f t="shared" si="76"/>
        <v>0</v>
      </c>
    </row>
    <row r="140" spans="2:9" x14ac:dyDescent="0.2">
      <c r="B140" s="17" t="s">
        <v>91</v>
      </c>
      <c r="C140" s="3">
        <f>SUM(C141:C147)</f>
        <v>0</v>
      </c>
      <c r="D140" s="3">
        <f t="shared" ref="D140:I140" si="77">SUM(D141:D147)</f>
        <v>0</v>
      </c>
      <c r="E140" s="3">
        <f t="shared" si="77"/>
        <v>0</v>
      </c>
      <c r="F140" s="3">
        <f t="shared" si="77"/>
        <v>0</v>
      </c>
      <c r="G140" s="3">
        <f t="shared" si="77"/>
        <v>0</v>
      </c>
      <c r="H140" s="3">
        <f t="shared" si="77"/>
        <v>0</v>
      </c>
      <c r="I140" s="3">
        <f t="shared" si="77"/>
        <v>0</v>
      </c>
    </row>
    <row r="141" spans="2:9" x14ac:dyDescent="0.2">
      <c r="B141" s="16" t="s">
        <v>92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f>+D141-E141+F141-G141</f>
        <v>0</v>
      </c>
      <c r="I141" s="4">
        <f>+C141+H141</f>
        <v>0</v>
      </c>
    </row>
    <row r="142" spans="2:9" x14ac:dyDescent="0.2">
      <c r="B142" s="16" t="s">
        <v>93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f t="shared" ref="H142:H147" si="78">+D142-E142+F142-G142</f>
        <v>0</v>
      </c>
      <c r="I142" s="4">
        <f t="shared" ref="I142:I147" si="79">+C142+H142</f>
        <v>0</v>
      </c>
    </row>
    <row r="143" spans="2:9" x14ac:dyDescent="0.2">
      <c r="B143" s="16" t="s">
        <v>94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f t="shared" si="78"/>
        <v>0</v>
      </c>
      <c r="I143" s="4">
        <f t="shared" si="79"/>
        <v>0</v>
      </c>
    </row>
    <row r="144" spans="2:9" x14ac:dyDescent="0.2">
      <c r="B144" s="16" t="s">
        <v>95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f t="shared" si="78"/>
        <v>0</v>
      </c>
      <c r="I144" s="4">
        <f t="shared" si="79"/>
        <v>0</v>
      </c>
    </row>
    <row r="145" spans="2:9" x14ac:dyDescent="0.2">
      <c r="B145" s="16" t="s">
        <v>96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f t="shared" si="78"/>
        <v>0</v>
      </c>
      <c r="I145" s="4">
        <f t="shared" si="79"/>
        <v>0</v>
      </c>
    </row>
    <row r="146" spans="2:9" x14ac:dyDescent="0.2">
      <c r="B146" s="16" t="s">
        <v>97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f t="shared" si="78"/>
        <v>0</v>
      </c>
      <c r="I146" s="4">
        <f t="shared" si="79"/>
        <v>0</v>
      </c>
    </row>
    <row r="147" spans="2:9" x14ac:dyDescent="0.2">
      <c r="B147" s="16" t="s">
        <v>98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f t="shared" si="78"/>
        <v>0</v>
      </c>
      <c r="I147" s="4">
        <f t="shared" si="79"/>
        <v>0</v>
      </c>
    </row>
    <row r="148" spans="2:9" x14ac:dyDescent="0.2">
      <c r="B148" s="17" t="s">
        <v>99</v>
      </c>
      <c r="C148" s="3">
        <f>SUM(C149:C151)</f>
        <v>0</v>
      </c>
      <c r="D148" s="3">
        <f t="shared" ref="D148:I148" si="80">SUM(D149:D151)</f>
        <v>0</v>
      </c>
      <c r="E148" s="3">
        <f t="shared" si="80"/>
        <v>0</v>
      </c>
      <c r="F148" s="3">
        <f t="shared" si="80"/>
        <v>0</v>
      </c>
      <c r="G148" s="3">
        <f t="shared" si="80"/>
        <v>0</v>
      </c>
      <c r="H148" s="3">
        <f t="shared" si="80"/>
        <v>0</v>
      </c>
      <c r="I148" s="3">
        <f t="shared" si="80"/>
        <v>0</v>
      </c>
    </row>
    <row r="149" spans="2:9" x14ac:dyDescent="0.2">
      <c r="B149" s="16" t="s">
        <v>100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f>+D149-E149+F149-G149</f>
        <v>0</v>
      </c>
      <c r="I149" s="4">
        <f>+C149+H149</f>
        <v>0</v>
      </c>
    </row>
    <row r="150" spans="2:9" x14ac:dyDescent="0.2">
      <c r="B150" s="16" t="s">
        <v>101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f t="shared" ref="H150:H151" si="81">+D150-E150+F150-G150</f>
        <v>0</v>
      </c>
      <c r="I150" s="4">
        <f t="shared" ref="I150:I151" si="82">+C150+H150</f>
        <v>0</v>
      </c>
    </row>
    <row r="151" spans="2:9" x14ac:dyDescent="0.2">
      <c r="B151" s="16" t="s">
        <v>102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f t="shared" si="81"/>
        <v>0</v>
      </c>
      <c r="I151" s="4">
        <f t="shared" si="82"/>
        <v>0</v>
      </c>
    </row>
    <row r="152" spans="2:9" x14ac:dyDescent="0.2">
      <c r="B152" s="17" t="s">
        <v>103</v>
      </c>
      <c r="C152" s="3">
        <f>SUM(C153:C159)</f>
        <v>0</v>
      </c>
      <c r="D152" s="3">
        <f t="shared" ref="D152:I152" si="83">SUM(D153:D159)</f>
        <v>0</v>
      </c>
      <c r="E152" s="3">
        <f t="shared" si="83"/>
        <v>0</v>
      </c>
      <c r="F152" s="3">
        <f t="shared" si="83"/>
        <v>0</v>
      </c>
      <c r="G152" s="3">
        <f t="shared" si="83"/>
        <v>0</v>
      </c>
      <c r="H152" s="3">
        <f t="shared" si="83"/>
        <v>0</v>
      </c>
      <c r="I152" s="3">
        <f t="shared" si="83"/>
        <v>0</v>
      </c>
    </row>
    <row r="153" spans="2:9" x14ac:dyDescent="0.2">
      <c r="B153" s="16" t="s">
        <v>104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f>+D153-E153+F153-G153</f>
        <v>0</v>
      </c>
      <c r="I153" s="4">
        <f>+C153+H153</f>
        <v>0</v>
      </c>
    </row>
    <row r="154" spans="2:9" x14ac:dyDescent="0.2">
      <c r="B154" s="16" t="s">
        <v>105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f t="shared" ref="H154:H159" si="84">+D154-E154+F154-G154</f>
        <v>0</v>
      </c>
      <c r="I154" s="4">
        <f t="shared" ref="I154:I159" si="85">+C154+H154</f>
        <v>0</v>
      </c>
    </row>
    <row r="155" spans="2:9" x14ac:dyDescent="0.2">
      <c r="B155" s="16" t="s">
        <v>106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f t="shared" si="84"/>
        <v>0</v>
      </c>
      <c r="I155" s="4">
        <f t="shared" si="85"/>
        <v>0</v>
      </c>
    </row>
    <row r="156" spans="2:9" x14ac:dyDescent="0.2">
      <c r="B156" s="18" t="s">
        <v>107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f t="shared" si="84"/>
        <v>0</v>
      </c>
      <c r="I156" s="4">
        <f t="shared" si="85"/>
        <v>0</v>
      </c>
    </row>
    <row r="157" spans="2:9" x14ac:dyDescent="0.2">
      <c r="B157" s="16" t="s">
        <v>108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f t="shared" si="84"/>
        <v>0</v>
      </c>
      <c r="I157" s="4">
        <f t="shared" si="85"/>
        <v>0</v>
      </c>
    </row>
    <row r="158" spans="2:9" x14ac:dyDescent="0.2">
      <c r="B158" s="16" t="s">
        <v>109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f t="shared" si="84"/>
        <v>0</v>
      </c>
      <c r="I158" s="4">
        <f t="shared" si="85"/>
        <v>0</v>
      </c>
    </row>
    <row r="159" spans="2:9" x14ac:dyDescent="0.2">
      <c r="B159" s="16" t="s">
        <v>110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f t="shared" si="84"/>
        <v>0</v>
      </c>
      <c r="I159" s="4">
        <f t="shared" si="85"/>
        <v>0</v>
      </c>
    </row>
    <row r="160" spans="2:9" x14ac:dyDescent="0.2">
      <c r="B160" s="11"/>
      <c r="C160" s="5"/>
      <c r="D160" s="5"/>
      <c r="E160" s="5"/>
      <c r="F160" s="5"/>
      <c r="G160" s="5"/>
      <c r="H160" s="5"/>
      <c r="I160" s="5"/>
    </row>
    <row r="161" spans="2:9" x14ac:dyDescent="0.2">
      <c r="B161" s="15" t="s">
        <v>112</v>
      </c>
      <c r="C161" s="6">
        <f>+C13+C87</f>
        <v>4435551486</v>
      </c>
      <c r="D161" s="6">
        <f t="shared" ref="D161:I161" si="86">+D13+D87</f>
        <v>811185301.29999995</v>
      </c>
      <c r="E161" s="6">
        <f t="shared" si="86"/>
        <v>214361976.55000001</v>
      </c>
      <c r="F161" s="6">
        <f t="shared" si="86"/>
        <v>1365000773.1399999</v>
      </c>
      <c r="G161" s="6">
        <f t="shared" si="86"/>
        <v>1365000773.1399999</v>
      </c>
      <c r="H161" s="6">
        <f t="shared" si="86"/>
        <v>596823324.74999988</v>
      </c>
      <c r="I161" s="6">
        <f t="shared" si="86"/>
        <v>5032374810.75</v>
      </c>
    </row>
    <row r="162" spans="2:9" x14ac:dyDescent="0.2">
      <c r="B162" s="12"/>
      <c r="C162" s="7"/>
      <c r="D162" s="7"/>
      <c r="E162" s="7"/>
      <c r="F162" s="7"/>
      <c r="G162" s="7"/>
      <c r="H162" s="7"/>
      <c r="I162" s="7"/>
    </row>
    <row r="165" spans="2:9" x14ac:dyDescent="0.2">
      <c r="D165" s="70"/>
    </row>
    <row r="166" spans="2:9" x14ac:dyDescent="0.2">
      <c r="C166" s="70"/>
      <c r="D166" s="70"/>
      <c r="E166" s="70"/>
      <c r="F166" s="70"/>
      <c r="G166" s="70"/>
      <c r="H166" s="70"/>
      <c r="I166" s="70"/>
    </row>
    <row r="167" spans="2:9" x14ac:dyDescent="0.2">
      <c r="C167" s="70"/>
      <c r="D167" s="70"/>
      <c r="E167" s="70"/>
      <c r="F167" s="70"/>
      <c r="G167" s="70"/>
      <c r="H167" s="70"/>
      <c r="I167" s="70"/>
    </row>
    <row r="168" spans="2:9" x14ac:dyDescent="0.2">
      <c r="D168" s="70"/>
    </row>
    <row r="170" spans="2:9" x14ac:dyDescent="0.2">
      <c r="D170" s="71"/>
    </row>
  </sheetData>
  <protectedRanges>
    <protectedRange sqref="C87:I87 C13:I13" name="Rango1_2"/>
  </protectedRanges>
  <mergeCells count="9">
    <mergeCell ref="B8:I8"/>
    <mergeCell ref="B9:I9"/>
    <mergeCell ref="B10:I10"/>
    <mergeCell ref="D11:H11"/>
    <mergeCell ref="B1:D1"/>
    <mergeCell ref="B2:D2"/>
    <mergeCell ref="B3:D3"/>
    <mergeCell ref="B6:I6"/>
    <mergeCell ref="B7:I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7ED36-AEDE-4F53-ACE3-5C39F056F317}">
  <dimension ref="A1:F34"/>
  <sheetViews>
    <sheetView showGridLines="0" workbookViewId="0"/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7.5" style="1" customWidth="1"/>
    <col min="6" max="6" width="16.33203125" style="1" customWidth="1"/>
    <col min="7" max="16384" width="12" style="1"/>
  </cols>
  <sheetData>
    <row r="1" spans="1:6" x14ac:dyDescent="0.2">
      <c r="B1" s="77" t="str">
        <f>'Notas de Disciplina Financiera'!A1</f>
        <v>Universidad de Guanajuato</v>
      </c>
      <c r="C1" s="77"/>
      <c r="D1" s="77"/>
      <c r="E1" s="40" t="s">
        <v>0</v>
      </c>
      <c r="F1" s="41">
        <f>'Notas de Disciplina Financiera'!D1</f>
        <v>2026</v>
      </c>
    </row>
    <row r="2" spans="1:6" x14ac:dyDescent="0.2">
      <c r="B2" s="77" t="s">
        <v>1</v>
      </c>
      <c r="C2" s="77"/>
      <c r="D2" s="77"/>
      <c r="E2" s="40" t="s">
        <v>2</v>
      </c>
      <c r="F2" s="41" t="str">
        <f>'Notas de Disciplina Financiera'!D2</f>
        <v>Trimestral</v>
      </c>
    </row>
    <row r="3" spans="1:6" x14ac:dyDescent="0.2">
      <c r="B3" s="77" t="str">
        <f>'Notas de Disciplina Financiera'!A3</f>
        <v>Correspondiente del 01 de enero al 30 de junio 2026</v>
      </c>
      <c r="C3" s="77"/>
      <c r="D3" s="77"/>
      <c r="E3" s="40" t="s">
        <v>4</v>
      </c>
      <c r="F3" s="41">
        <f>'Notas de Disciplina Financiera'!D3</f>
        <v>2</v>
      </c>
    </row>
    <row r="5" spans="1:6" ht="12" thickBot="1" x14ac:dyDescent="0.25">
      <c r="C5" s="43" t="s">
        <v>113</v>
      </c>
    </row>
    <row r="6" spans="1:6" x14ac:dyDescent="0.2">
      <c r="B6" s="83" t="str">
        <f>B1</f>
        <v>Universidad de Guanajuato</v>
      </c>
      <c r="C6" s="84"/>
      <c r="D6" s="84"/>
      <c r="E6" s="84"/>
      <c r="F6" s="85"/>
    </row>
    <row r="7" spans="1:6" x14ac:dyDescent="0.2">
      <c r="B7" s="86" t="s">
        <v>114</v>
      </c>
      <c r="C7" s="87"/>
      <c r="D7" s="87"/>
      <c r="E7" s="87"/>
      <c r="F7" s="88"/>
    </row>
    <row r="8" spans="1:6" x14ac:dyDescent="0.2">
      <c r="B8" s="89" t="s">
        <v>149</v>
      </c>
      <c r="C8" s="90"/>
      <c r="D8" s="90"/>
      <c r="E8" s="90"/>
      <c r="F8" s="91"/>
    </row>
    <row r="9" spans="1:6" ht="22.5" x14ac:dyDescent="0.2">
      <c r="B9" s="81" t="s">
        <v>115</v>
      </c>
      <c r="C9" s="82" t="s">
        <v>116</v>
      </c>
      <c r="D9" s="66" t="s">
        <v>117</v>
      </c>
      <c r="E9" s="66" t="s">
        <v>118</v>
      </c>
      <c r="F9" s="67" t="s">
        <v>119</v>
      </c>
    </row>
    <row r="10" spans="1:6" x14ac:dyDescent="0.2">
      <c r="A10" s="42"/>
      <c r="B10" s="81"/>
      <c r="C10" s="82"/>
      <c r="D10" s="66" t="s">
        <v>120</v>
      </c>
      <c r="E10" s="66" t="s">
        <v>121</v>
      </c>
      <c r="F10" s="67" t="s">
        <v>122</v>
      </c>
    </row>
    <row r="11" spans="1:6" x14ac:dyDescent="0.2">
      <c r="B11" s="52"/>
      <c r="C11" s="53" t="s">
        <v>123</v>
      </c>
      <c r="D11" s="54">
        <f>SUM(D12:D20)</f>
        <v>815385357.73000014</v>
      </c>
      <c r="E11" s="54">
        <f t="shared" ref="E11:F11" si="0">SUM(E12:E20)</f>
        <v>797052993.52999985</v>
      </c>
      <c r="F11" s="55">
        <f t="shared" si="0"/>
        <v>18332364.2000001</v>
      </c>
    </row>
    <row r="12" spans="1:6" x14ac:dyDescent="0.2">
      <c r="B12" s="56">
        <v>1000</v>
      </c>
      <c r="C12" s="57" t="s">
        <v>124</v>
      </c>
      <c r="D12" s="58">
        <v>663799970.44000006</v>
      </c>
      <c r="E12" s="58">
        <v>658368728.92999995</v>
      </c>
      <c r="F12" s="59">
        <f>+D12-E12</f>
        <v>5431241.5100001097</v>
      </c>
    </row>
    <row r="13" spans="1:6" x14ac:dyDescent="0.2">
      <c r="B13" s="56">
        <v>2000</v>
      </c>
      <c r="C13" s="57" t="s">
        <v>125</v>
      </c>
      <c r="D13" s="58">
        <v>26166062.84</v>
      </c>
      <c r="E13" s="58">
        <v>23738152.329999998</v>
      </c>
      <c r="F13" s="59">
        <f t="shared" ref="F13:F20" si="1">+D13-E13</f>
        <v>2427910.5100000016</v>
      </c>
    </row>
    <row r="14" spans="1:6" x14ac:dyDescent="0.2">
      <c r="B14" s="56">
        <v>3000</v>
      </c>
      <c r="C14" s="57" t="s">
        <v>126</v>
      </c>
      <c r="D14" s="58">
        <v>70340091.879999995</v>
      </c>
      <c r="E14" s="58">
        <v>63740030.290000007</v>
      </c>
      <c r="F14" s="59">
        <f t="shared" si="1"/>
        <v>6600061.5899999887</v>
      </c>
    </row>
    <row r="15" spans="1:6" x14ac:dyDescent="0.2">
      <c r="B15" s="56">
        <v>4000</v>
      </c>
      <c r="C15" s="57" t="s">
        <v>127</v>
      </c>
      <c r="D15" s="58">
        <v>47736544.170000032</v>
      </c>
      <c r="E15" s="58">
        <v>44137181.50000003</v>
      </c>
      <c r="F15" s="59">
        <f t="shared" si="1"/>
        <v>3599362.6700000018</v>
      </c>
    </row>
    <row r="16" spans="1:6" x14ac:dyDescent="0.2">
      <c r="B16" s="56">
        <v>5000</v>
      </c>
      <c r="C16" s="57" t="s">
        <v>128</v>
      </c>
      <c r="D16" s="58">
        <v>4017549.4799999995</v>
      </c>
      <c r="E16" s="58">
        <v>3743761.5599999996</v>
      </c>
      <c r="F16" s="59">
        <f t="shared" si="1"/>
        <v>273787.91999999993</v>
      </c>
    </row>
    <row r="17" spans="2:6" x14ac:dyDescent="0.2">
      <c r="B17" s="56">
        <v>6000</v>
      </c>
      <c r="C17" s="57" t="s">
        <v>129</v>
      </c>
      <c r="D17" s="58">
        <v>3325138.9200000004</v>
      </c>
      <c r="E17" s="58">
        <v>3325138.9200000004</v>
      </c>
      <c r="F17" s="59">
        <f t="shared" si="1"/>
        <v>0</v>
      </c>
    </row>
    <row r="18" spans="2:6" x14ac:dyDescent="0.2">
      <c r="B18" s="56">
        <v>7000</v>
      </c>
      <c r="C18" s="57" t="s">
        <v>130</v>
      </c>
      <c r="D18" s="58">
        <v>0</v>
      </c>
      <c r="E18" s="58">
        <v>0</v>
      </c>
      <c r="F18" s="59">
        <f t="shared" si="1"/>
        <v>0</v>
      </c>
    </row>
    <row r="19" spans="2:6" x14ac:dyDescent="0.2">
      <c r="B19" s="56">
        <v>8000</v>
      </c>
      <c r="C19" s="57" t="s">
        <v>131</v>
      </c>
      <c r="D19" s="58">
        <v>0</v>
      </c>
      <c r="E19" s="58">
        <v>0</v>
      </c>
      <c r="F19" s="59">
        <f t="shared" si="1"/>
        <v>0</v>
      </c>
    </row>
    <row r="20" spans="2:6" x14ac:dyDescent="0.2">
      <c r="B20" s="56">
        <v>9000</v>
      </c>
      <c r="C20" s="57" t="s">
        <v>132</v>
      </c>
      <c r="D20" s="58">
        <v>0</v>
      </c>
      <c r="E20" s="58">
        <v>0</v>
      </c>
      <c r="F20" s="59">
        <f t="shared" si="1"/>
        <v>0</v>
      </c>
    </row>
    <row r="21" spans="2:6" x14ac:dyDescent="0.2">
      <c r="B21" s="56"/>
      <c r="C21" s="60" t="s">
        <v>133</v>
      </c>
      <c r="D21" s="61">
        <f>SUM(D22:D30)</f>
        <v>1163878626.650002</v>
      </c>
      <c r="E21" s="61">
        <f t="shared" ref="E21:F21" si="2">SUM(E22:E30)</f>
        <v>1161244729.5900018</v>
      </c>
      <c r="F21" s="62">
        <f t="shared" si="2"/>
        <v>2633897.060000082</v>
      </c>
    </row>
    <row r="22" spans="2:6" x14ac:dyDescent="0.2">
      <c r="B22" s="56">
        <v>1000</v>
      </c>
      <c r="C22" s="57" t="s">
        <v>124</v>
      </c>
      <c r="D22" s="58">
        <v>1049253696.2800018</v>
      </c>
      <c r="E22" s="58">
        <v>1049248700.2300017</v>
      </c>
      <c r="F22" s="59">
        <f>+D22-E22</f>
        <v>4996.0500000715256</v>
      </c>
    </row>
    <row r="23" spans="2:6" x14ac:dyDescent="0.2">
      <c r="B23" s="56">
        <v>2000</v>
      </c>
      <c r="C23" s="57" t="s">
        <v>125</v>
      </c>
      <c r="D23" s="58">
        <v>14446954.660000002</v>
      </c>
      <c r="E23" s="58">
        <v>12781200.690000003</v>
      </c>
      <c r="F23" s="59">
        <f t="shared" ref="F23:F30" si="3">+D23-E23</f>
        <v>1665753.9699999988</v>
      </c>
    </row>
    <row r="24" spans="2:6" x14ac:dyDescent="0.2">
      <c r="B24" s="56">
        <v>3000</v>
      </c>
      <c r="C24" s="57" t="s">
        <v>126</v>
      </c>
      <c r="D24" s="58">
        <v>76829226.350000024</v>
      </c>
      <c r="E24" s="58">
        <v>76255782.550000012</v>
      </c>
      <c r="F24" s="59">
        <f t="shared" si="3"/>
        <v>573443.80000001192</v>
      </c>
    </row>
    <row r="25" spans="2:6" x14ac:dyDescent="0.2">
      <c r="B25" s="56">
        <v>4000</v>
      </c>
      <c r="C25" s="57" t="s">
        <v>127</v>
      </c>
      <c r="D25" s="58">
        <v>346012.66000000003</v>
      </c>
      <c r="E25" s="58">
        <v>287012.66000000003</v>
      </c>
      <c r="F25" s="59">
        <f t="shared" si="3"/>
        <v>59000</v>
      </c>
    </row>
    <row r="26" spans="2:6" x14ac:dyDescent="0.2">
      <c r="B26" s="56">
        <v>5000</v>
      </c>
      <c r="C26" s="57" t="s">
        <v>128</v>
      </c>
      <c r="D26" s="58">
        <v>2325654.69</v>
      </c>
      <c r="E26" s="58">
        <v>1994951.4500000002</v>
      </c>
      <c r="F26" s="59">
        <f t="shared" si="3"/>
        <v>330703.23999999976</v>
      </c>
    </row>
    <row r="27" spans="2:6" x14ac:dyDescent="0.2">
      <c r="B27" s="56">
        <v>6000</v>
      </c>
      <c r="C27" s="57" t="s">
        <v>129</v>
      </c>
      <c r="D27" s="58">
        <v>20677082.009999998</v>
      </c>
      <c r="E27" s="58">
        <v>20677082.009999998</v>
      </c>
      <c r="F27" s="59">
        <f t="shared" si="3"/>
        <v>0</v>
      </c>
    </row>
    <row r="28" spans="2:6" x14ac:dyDescent="0.2">
      <c r="B28" s="56">
        <v>7000</v>
      </c>
      <c r="C28" s="57" t="s">
        <v>130</v>
      </c>
      <c r="D28" s="58">
        <v>0</v>
      </c>
      <c r="E28" s="58">
        <v>0</v>
      </c>
      <c r="F28" s="59">
        <f t="shared" si="3"/>
        <v>0</v>
      </c>
    </row>
    <row r="29" spans="2:6" x14ac:dyDescent="0.2">
      <c r="B29" s="56">
        <v>8000</v>
      </c>
      <c r="C29" s="57" t="s">
        <v>131</v>
      </c>
      <c r="D29" s="58">
        <v>0</v>
      </c>
      <c r="E29" s="58">
        <v>0</v>
      </c>
      <c r="F29" s="59">
        <f t="shared" si="3"/>
        <v>0</v>
      </c>
    </row>
    <row r="30" spans="2:6" x14ac:dyDescent="0.2">
      <c r="B30" s="63">
        <v>9000</v>
      </c>
      <c r="C30" s="64" t="s">
        <v>132</v>
      </c>
      <c r="D30" s="65">
        <v>0</v>
      </c>
      <c r="E30" s="65">
        <v>0</v>
      </c>
      <c r="F30" s="59">
        <f t="shared" si="3"/>
        <v>0</v>
      </c>
    </row>
    <row r="31" spans="2:6" ht="12" thickBot="1" x14ac:dyDescent="0.25">
      <c r="B31" s="48"/>
      <c r="C31" s="49" t="s">
        <v>36</v>
      </c>
      <c r="D31" s="50">
        <f>D11+D21</f>
        <v>1979263984.380002</v>
      </c>
      <c r="E31" s="50">
        <f t="shared" ref="E31:F31" si="4">E11+E21</f>
        <v>1958297723.1200018</v>
      </c>
      <c r="F31" s="51">
        <f t="shared" si="4"/>
        <v>20966261.26000018</v>
      </c>
    </row>
    <row r="33" spans="3:3" x14ac:dyDescent="0.2">
      <c r="C33" s="69" t="s">
        <v>134</v>
      </c>
    </row>
    <row r="34" spans="3:3" x14ac:dyDescent="0.2">
      <c r="C34" s="68" t="s">
        <v>135</v>
      </c>
    </row>
  </sheetData>
  <mergeCells count="8">
    <mergeCell ref="B9:B10"/>
    <mergeCell ref="C9:C10"/>
    <mergeCell ref="B1:D1"/>
    <mergeCell ref="B2:D2"/>
    <mergeCell ref="B3:D3"/>
    <mergeCell ref="B6:F6"/>
    <mergeCell ref="B7:F7"/>
    <mergeCell ref="B8:F8"/>
  </mergeCells>
  <hyperlinks>
    <hyperlink ref="C33" location="'NDF-03 (I)'!B30" display="Favor de ver el instructivo de esta nota (NDF-03):" xr:uid="{BDCBC3C6-28DF-40CD-AACA-A522797C3CB5}"/>
  </hyperlinks>
  <pageMargins left="0.7" right="0.7" top="0.75" bottom="0.75" header="0.3" footer="0.3"/>
  <ignoredErrors>
    <ignoredError sqref="D21:F21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50919-5250-4BAD-A2AE-83735BD99FFC}">
  <dimension ref="A1:F14"/>
  <sheetViews>
    <sheetView showGridLines="0" workbookViewId="0">
      <selection activeCell="C11" sqref="C11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7" t="str">
        <f>'Notas de Disciplina Financiera'!A1</f>
        <v>Universidad de Guanajuato</v>
      </c>
      <c r="C1" s="77"/>
      <c r="D1" s="77"/>
      <c r="E1" s="40" t="s">
        <v>0</v>
      </c>
      <c r="F1" s="41">
        <f>'Notas de Disciplina Financiera'!D1</f>
        <v>2026</v>
      </c>
    </row>
    <row r="2" spans="1:6" x14ac:dyDescent="0.2">
      <c r="B2" s="77" t="s">
        <v>1</v>
      </c>
      <c r="C2" s="77"/>
      <c r="D2" s="77"/>
      <c r="E2" s="40" t="s">
        <v>2</v>
      </c>
      <c r="F2" s="41" t="str">
        <f>'Notas de Disciplina Financiera'!D2</f>
        <v>Trimestral</v>
      </c>
    </row>
    <row r="3" spans="1:6" x14ac:dyDescent="0.2">
      <c r="B3" s="77" t="str">
        <f>'Notas de Disciplina Financiera'!A3</f>
        <v>Correspondiente del 01 de enero al 30 de junio 2026</v>
      </c>
      <c r="C3" s="77"/>
      <c r="D3" s="77"/>
      <c r="E3" s="40" t="s">
        <v>4</v>
      </c>
      <c r="F3" s="41">
        <f>'Notas de Disciplina Financiera'!D3</f>
        <v>2</v>
      </c>
    </row>
    <row r="5" spans="1:6" x14ac:dyDescent="0.2">
      <c r="B5" s="43"/>
      <c r="C5" s="43" t="s">
        <v>16</v>
      </c>
    </row>
    <row r="7" spans="1:6" x14ac:dyDescent="0.2">
      <c r="B7" s="1" t="s">
        <v>136</v>
      </c>
    </row>
    <row r="8" spans="1:6" x14ac:dyDescent="0.2">
      <c r="B8" s="45" t="s">
        <v>137</v>
      </c>
    </row>
    <row r="9" spans="1:6" x14ac:dyDescent="0.2">
      <c r="A9" s="42"/>
      <c r="B9" s="47" t="s">
        <v>138</v>
      </c>
    </row>
    <row r="10" spans="1:6" x14ac:dyDescent="0.2">
      <c r="B10" s="47" t="s">
        <v>139</v>
      </c>
    </row>
    <row r="11" spans="1:6" x14ac:dyDescent="0.2">
      <c r="C11" s="1" t="s">
        <v>152</v>
      </c>
    </row>
    <row r="13" spans="1:6" x14ac:dyDescent="0.2">
      <c r="C13" s="69" t="s">
        <v>140</v>
      </c>
    </row>
    <row r="14" spans="1:6" x14ac:dyDescent="0.2">
      <c r="C14" s="68" t="s">
        <v>141</v>
      </c>
    </row>
  </sheetData>
  <mergeCells count="3">
    <mergeCell ref="B1:D1"/>
    <mergeCell ref="B2:D2"/>
    <mergeCell ref="B3:D3"/>
  </mergeCells>
  <hyperlinks>
    <hyperlink ref="C13" location="'NDF-04 (I)'!B24" display="Favor de ver el instructivo de esta nota (NDF-03):" xr:uid="{5BDB4525-53D7-4047-9D99-509FDB9DD557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D2AB7-07D0-47F7-9A78-CBE9A01669A0}">
  <dimension ref="A1:F14"/>
  <sheetViews>
    <sheetView showGridLines="0" workbookViewId="0">
      <selection activeCell="C11" sqref="C11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7" t="str">
        <f>'Notas de Disciplina Financiera'!A1</f>
        <v>Universidad de Guanajuato</v>
      </c>
      <c r="C1" s="77"/>
      <c r="D1" s="77"/>
      <c r="E1" s="40" t="s">
        <v>0</v>
      </c>
      <c r="F1" s="41">
        <f>'Notas de Disciplina Financiera'!D1</f>
        <v>2026</v>
      </c>
    </row>
    <row r="2" spans="1:6" x14ac:dyDescent="0.2">
      <c r="B2" s="77" t="s">
        <v>1</v>
      </c>
      <c r="C2" s="77"/>
      <c r="D2" s="77"/>
      <c r="E2" s="40" t="s">
        <v>2</v>
      </c>
      <c r="F2" s="41" t="str">
        <f>'Notas de Disciplina Financiera'!D2</f>
        <v>Trimestral</v>
      </c>
    </row>
    <row r="3" spans="1:6" x14ac:dyDescent="0.2">
      <c r="B3" s="77" t="str">
        <f>'Notas de Disciplina Financiera'!A3</f>
        <v>Correspondiente del 01 de enero al 30 de junio 2026</v>
      </c>
      <c r="C3" s="77"/>
      <c r="D3" s="77"/>
      <c r="E3" s="40" t="s">
        <v>4</v>
      </c>
      <c r="F3" s="41">
        <f>'Notas de Disciplina Financiera'!D3</f>
        <v>2</v>
      </c>
    </row>
    <row r="5" spans="1:6" x14ac:dyDescent="0.2">
      <c r="B5" s="43"/>
      <c r="C5" s="43" t="s">
        <v>18</v>
      </c>
    </row>
    <row r="7" spans="1:6" x14ac:dyDescent="0.2">
      <c r="B7" s="1" t="s">
        <v>136</v>
      </c>
    </row>
    <row r="8" spans="1:6" x14ac:dyDescent="0.2">
      <c r="B8" s="45" t="s">
        <v>142</v>
      </c>
    </row>
    <row r="9" spans="1:6" x14ac:dyDescent="0.2">
      <c r="A9" s="42"/>
      <c r="B9" s="46" t="s">
        <v>143</v>
      </c>
    </row>
    <row r="10" spans="1:6" x14ac:dyDescent="0.2">
      <c r="B10" s="46" t="s">
        <v>144</v>
      </c>
    </row>
    <row r="11" spans="1:6" x14ac:dyDescent="0.2">
      <c r="C11" s="1" t="s">
        <v>152</v>
      </c>
    </row>
    <row r="13" spans="1:6" x14ac:dyDescent="0.2">
      <c r="C13" s="69" t="s">
        <v>145</v>
      </c>
    </row>
    <row r="14" spans="1:6" x14ac:dyDescent="0.2">
      <c r="C14" s="68" t="s">
        <v>146</v>
      </c>
    </row>
  </sheetData>
  <mergeCells count="3">
    <mergeCell ref="B1:D1"/>
    <mergeCell ref="B2:D2"/>
    <mergeCell ref="B3:D3"/>
  </mergeCells>
  <hyperlinks>
    <hyperlink ref="C13" location="'NDF-05 (I)'!B22" display="Favor de ver el instructivo de esta nota (NDF-05):" xr:uid="{62A4FD59-AF1B-42F2-A35A-3F7423B919A9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6D111-9E4B-4D66-A867-FD6BD00C82AB}">
  <dimension ref="A1:F9"/>
  <sheetViews>
    <sheetView showGridLines="0" workbookViewId="0">
      <selection activeCell="C9" sqref="C9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7" t="str">
        <f>'Notas de Disciplina Financiera'!A1</f>
        <v>Universidad de Guanajuato</v>
      </c>
      <c r="C1" s="77"/>
      <c r="D1" s="77"/>
      <c r="E1" s="40" t="s">
        <v>0</v>
      </c>
      <c r="F1" s="41">
        <f>'Notas de Disciplina Financiera'!D1</f>
        <v>2026</v>
      </c>
    </row>
    <row r="2" spans="1:6" x14ac:dyDescent="0.2">
      <c r="B2" s="77" t="s">
        <v>1</v>
      </c>
      <c r="C2" s="77"/>
      <c r="D2" s="77"/>
      <c r="E2" s="40" t="s">
        <v>2</v>
      </c>
      <c r="F2" s="41" t="str">
        <f>'Notas de Disciplina Financiera'!D2</f>
        <v>Trimestral</v>
      </c>
    </row>
    <row r="3" spans="1:6" x14ac:dyDescent="0.2">
      <c r="B3" s="77" t="str">
        <f>'Notas de Disciplina Financiera'!A3</f>
        <v>Correspondiente del 01 de enero al 30 de junio 2026</v>
      </c>
      <c r="C3" s="77"/>
      <c r="D3" s="77"/>
      <c r="E3" s="40" t="s">
        <v>4</v>
      </c>
      <c r="F3" s="41">
        <f>'Notas de Disciplina Financiera'!D3</f>
        <v>2</v>
      </c>
    </row>
    <row r="5" spans="1:6" x14ac:dyDescent="0.2">
      <c r="B5" s="43"/>
      <c r="C5" s="43" t="s">
        <v>20</v>
      </c>
    </row>
    <row r="7" spans="1:6" x14ac:dyDescent="0.2">
      <c r="B7" s="1" t="s">
        <v>136</v>
      </c>
    </row>
    <row r="8" spans="1:6" x14ac:dyDescent="0.2">
      <c r="B8" s="45" t="s">
        <v>147</v>
      </c>
    </row>
    <row r="9" spans="1:6" x14ac:dyDescent="0.2">
      <c r="A9" s="42"/>
      <c r="C9" s="1" t="s">
        <v>152</v>
      </c>
    </row>
  </sheetData>
  <mergeCells count="3">
    <mergeCell ref="B1:D1"/>
    <mergeCell ref="B2:D2"/>
    <mergeCell ref="B3:D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741666-B467-42AD-81E5-1DC0D3595A63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313C9B9B-6435-4E77-8528-5C49D2A16B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92A2280-FA25-49CD-9F07-2E49A4014B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Notas de Disciplina Financiera</vt:lpstr>
      <vt:lpstr>NDF-01</vt:lpstr>
      <vt:lpstr>NDF-02</vt:lpstr>
      <vt:lpstr>NDF-03</vt:lpstr>
      <vt:lpstr>NDF-04</vt:lpstr>
      <vt:lpstr>NDF-05</vt:lpstr>
      <vt:lpstr>NDF-06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DRF</cp:lastModifiedBy>
  <cp:revision/>
  <dcterms:created xsi:type="dcterms:W3CDTF">2024-03-15T21:50:03Z</dcterms:created>
  <dcterms:modified xsi:type="dcterms:W3CDTF">2026-07-28T20:55:41Z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