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68CCC339-4A10-4B48-80B6-1C1A1ECF00DC}" xr6:coauthVersionLast="47" xr6:coauthVersionMax="47" xr10:uidLastSave="{00000000-0000-0000-0000-000000000000}"/>
  <bookViews>
    <workbookView xWindow="-120" yWindow="-120" windowWidth="29040" windowHeight="15720" firstSheet="1" activeTab="4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2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9" i="7" l="1"/>
  <c r="C28" i="10" l="1"/>
  <c r="D28" i="10"/>
  <c r="E28" i="10"/>
  <c r="F28" i="10"/>
  <c r="G28" i="10"/>
  <c r="B28" i="10"/>
  <c r="C24" i="10"/>
  <c r="C21" i="10" s="1"/>
  <c r="D24" i="10"/>
  <c r="D21" i="10" s="1"/>
  <c r="E24" i="10"/>
  <c r="E21" i="10" s="1"/>
  <c r="F24" i="10"/>
  <c r="F21" i="10" s="1"/>
  <c r="G24" i="10"/>
  <c r="G21" i="10" s="1"/>
  <c r="B24" i="10"/>
  <c r="B21" i="10" s="1"/>
  <c r="C16" i="10"/>
  <c r="D16" i="10"/>
  <c r="E16" i="10"/>
  <c r="F16" i="10"/>
  <c r="G16" i="10"/>
  <c r="B16" i="10"/>
  <c r="C12" i="10"/>
  <c r="C9" i="10" s="1"/>
  <c r="D12" i="10"/>
  <c r="E12" i="10"/>
  <c r="F12" i="10"/>
  <c r="F9" i="10" s="1"/>
  <c r="G12" i="10"/>
  <c r="B12" i="10"/>
  <c r="C33" i="10" l="1"/>
  <c r="F33" i="10"/>
  <c r="D9" i="10"/>
  <c r="D33" i="10" s="1"/>
  <c r="E9" i="10"/>
  <c r="E33" i="10" s="1"/>
  <c r="G9" i="10"/>
  <c r="G33" i="10" s="1"/>
  <c r="B9" i="10"/>
  <c r="B33" i="10" s="1"/>
  <c r="C6" i="19" l="1"/>
  <c r="D6" i="19"/>
  <c r="E6" i="19"/>
  <c r="F6" i="19"/>
  <c r="G6" i="19"/>
  <c r="C30" i="20" l="1"/>
  <c r="D30" i="20"/>
  <c r="E30" i="20"/>
  <c r="F30" i="20"/>
  <c r="G30" i="20"/>
  <c r="B30" i="20"/>
  <c r="C20" i="20"/>
  <c r="D20" i="20"/>
  <c r="E20" i="20"/>
  <c r="F20" i="20"/>
  <c r="G20" i="20"/>
  <c r="B20" i="20"/>
  <c r="C27" i="20"/>
  <c r="D27" i="20"/>
  <c r="E27" i="20"/>
  <c r="F27" i="20"/>
  <c r="G27" i="20"/>
  <c r="B27" i="20"/>
  <c r="C6" i="20"/>
  <c r="D6" i="20"/>
  <c r="E6" i="20"/>
  <c r="F6" i="20"/>
  <c r="G6" i="20"/>
  <c r="B6" i="20"/>
  <c r="B31" i="16"/>
  <c r="C21" i="16"/>
  <c r="D21" i="16"/>
  <c r="E21" i="16"/>
  <c r="F21" i="16"/>
  <c r="G21" i="16"/>
  <c r="B21" i="16"/>
  <c r="C7" i="16"/>
  <c r="C31" i="16" s="1"/>
  <c r="D7" i="16"/>
  <c r="E7" i="16"/>
  <c r="F7" i="16"/>
  <c r="G7" i="16"/>
  <c r="G31" i="16" s="1"/>
  <c r="B7" i="16"/>
  <c r="G17" i="22"/>
  <c r="G6" i="22"/>
  <c r="C29" i="19"/>
  <c r="D29" i="19"/>
  <c r="C18" i="19"/>
  <c r="D18" i="19"/>
  <c r="E18" i="19"/>
  <c r="F18" i="19"/>
  <c r="G18" i="19"/>
  <c r="B18" i="19"/>
  <c r="C7" i="19"/>
  <c r="D7" i="19"/>
  <c r="E7" i="19"/>
  <c r="F7" i="19"/>
  <c r="G7" i="19"/>
  <c r="B7" i="19"/>
  <c r="C71" i="9"/>
  <c r="D71" i="9"/>
  <c r="E71" i="9"/>
  <c r="F71" i="9"/>
  <c r="G71" i="9"/>
  <c r="B71" i="9"/>
  <c r="C61" i="9"/>
  <c r="C43" i="9" s="1"/>
  <c r="D61" i="9"/>
  <c r="E61" i="9"/>
  <c r="F61" i="9"/>
  <c r="G61" i="9"/>
  <c r="B61" i="9"/>
  <c r="C53" i="9"/>
  <c r="D53" i="9"/>
  <c r="E53" i="9"/>
  <c r="F53" i="9"/>
  <c r="G53" i="9"/>
  <c r="B53" i="9"/>
  <c r="C44" i="9"/>
  <c r="D44" i="9"/>
  <c r="E44" i="9"/>
  <c r="F44" i="9"/>
  <c r="G44" i="9"/>
  <c r="B44" i="9"/>
  <c r="C37" i="9"/>
  <c r="D37" i="9"/>
  <c r="E37" i="9"/>
  <c r="F37" i="9"/>
  <c r="G37" i="9"/>
  <c r="B37" i="9"/>
  <c r="C27" i="9"/>
  <c r="D27" i="9"/>
  <c r="E27" i="9"/>
  <c r="F27" i="9"/>
  <c r="G27" i="9"/>
  <c r="B27" i="9"/>
  <c r="C19" i="9"/>
  <c r="D19" i="9"/>
  <c r="E19" i="9"/>
  <c r="F19" i="9"/>
  <c r="G19" i="9"/>
  <c r="B19" i="9"/>
  <c r="C10" i="9"/>
  <c r="D10" i="9"/>
  <c r="E10" i="9"/>
  <c r="F10" i="9"/>
  <c r="G10" i="9"/>
  <c r="B10" i="9"/>
  <c r="C19" i="8"/>
  <c r="D19" i="8"/>
  <c r="E19" i="8"/>
  <c r="F19" i="8"/>
  <c r="G19" i="8"/>
  <c r="B19" i="8"/>
  <c r="C9" i="8"/>
  <c r="D9" i="8"/>
  <c r="E9" i="8"/>
  <c r="F9" i="8"/>
  <c r="G9" i="8"/>
  <c r="B9" i="8"/>
  <c r="C150" i="7"/>
  <c r="D150" i="7"/>
  <c r="E150" i="7"/>
  <c r="F150" i="7"/>
  <c r="G150" i="7"/>
  <c r="B150" i="7"/>
  <c r="C146" i="7"/>
  <c r="D146" i="7"/>
  <c r="E146" i="7"/>
  <c r="F146" i="7"/>
  <c r="G146" i="7"/>
  <c r="B146" i="7"/>
  <c r="C137" i="7"/>
  <c r="D137" i="7"/>
  <c r="E137" i="7"/>
  <c r="F137" i="7"/>
  <c r="G137" i="7"/>
  <c r="B137" i="7"/>
  <c r="C133" i="7"/>
  <c r="D133" i="7"/>
  <c r="E133" i="7"/>
  <c r="F133" i="7"/>
  <c r="G133" i="7"/>
  <c r="B133" i="7"/>
  <c r="C123" i="7"/>
  <c r="D123" i="7"/>
  <c r="E123" i="7"/>
  <c r="F123" i="7"/>
  <c r="G123" i="7"/>
  <c r="B123" i="7"/>
  <c r="C113" i="7"/>
  <c r="D113" i="7"/>
  <c r="E113" i="7"/>
  <c r="F113" i="7"/>
  <c r="G113" i="7"/>
  <c r="B113" i="7"/>
  <c r="C103" i="7"/>
  <c r="D103" i="7"/>
  <c r="E103" i="7"/>
  <c r="F103" i="7"/>
  <c r="G103" i="7"/>
  <c r="B103" i="7"/>
  <c r="C93" i="7"/>
  <c r="D93" i="7"/>
  <c r="E93" i="7"/>
  <c r="F93" i="7"/>
  <c r="G93" i="7"/>
  <c r="B93" i="7"/>
  <c r="C85" i="7"/>
  <c r="D85" i="7"/>
  <c r="E85" i="7"/>
  <c r="F85" i="7"/>
  <c r="G85" i="7"/>
  <c r="B85" i="7"/>
  <c r="C75" i="7"/>
  <c r="D75" i="7"/>
  <c r="E75" i="7"/>
  <c r="F75" i="7"/>
  <c r="G75" i="7"/>
  <c r="B75" i="7"/>
  <c r="C71" i="7"/>
  <c r="D71" i="7"/>
  <c r="E71" i="7"/>
  <c r="F71" i="7"/>
  <c r="G71" i="7"/>
  <c r="B71" i="7"/>
  <c r="C62" i="7"/>
  <c r="D62" i="7"/>
  <c r="E62" i="7"/>
  <c r="F62" i="7"/>
  <c r="G62" i="7"/>
  <c r="B62" i="7"/>
  <c r="C58" i="7"/>
  <c r="D58" i="7"/>
  <c r="E58" i="7"/>
  <c r="F58" i="7"/>
  <c r="G58" i="7"/>
  <c r="B58" i="7"/>
  <c r="C48" i="7"/>
  <c r="D48" i="7"/>
  <c r="E48" i="7"/>
  <c r="F48" i="7"/>
  <c r="G48" i="7"/>
  <c r="B48" i="7"/>
  <c r="C38" i="7"/>
  <c r="D38" i="7"/>
  <c r="E38" i="7"/>
  <c r="F38" i="7"/>
  <c r="G38" i="7"/>
  <c r="B38" i="7"/>
  <c r="C28" i="7"/>
  <c r="D28" i="7"/>
  <c r="E28" i="7"/>
  <c r="F28" i="7"/>
  <c r="G28" i="7"/>
  <c r="B28" i="7"/>
  <c r="C18" i="7"/>
  <c r="D18" i="7"/>
  <c r="E18" i="7"/>
  <c r="F18" i="7"/>
  <c r="G18" i="7"/>
  <c r="B18" i="7"/>
  <c r="C10" i="7"/>
  <c r="D10" i="7"/>
  <c r="E10" i="7"/>
  <c r="F10" i="7"/>
  <c r="G10" i="7"/>
  <c r="B10" i="7"/>
  <c r="C72" i="5"/>
  <c r="C74" i="5" s="1"/>
  <c r="D72" i="5"/>
  <c r="D74" i="5" s="1"/>
  <c r="B72" i="5"/>
  <c r="B74" i="5" s="1"/>
  <c r="C64" i="5"/>
  <c r="D64" i="5"/>
  <c r="B64" i="5"/>
  <c r="B57" i="5"/>
  <c r="B59" i="5" s="1"/>
  <c r="C49" i="5"/>
  <c r="C57" i="5" s="1"/>
  <c r="C59" i="5" s="1"/>
  <c r="D49" i="5"/>
  <c r="D57" i="5" s="1"/>
  <c r="D59" i="5" s="1"/>
  <c r="B49" i="5"/>
  <c r="C40" i="5"/>
  <c r="D40" i="5"/>
  <c r="B40" i="5"/>
  <c r="B44" i="5" s="1"/>
  <c r="C37" i="5"/>
  <c r="C44" i="5" s="1"/>
  <c r="D37" i="5"/>
  <c r="D44" i="5" s="1"/>
  <c r="B37" i="5"/>
  <c r="D17" i="5"/>
  <c r="C17" i="5"/>
  <c r="C8" i="5"/>
  <c r="D8" i="5"/>
  <c r="B8" i="5"/>
  <c r="C13" i="5"/>
  <c r="D13" i="5"/>
  <c r="B13" i="5"/>
  <c r="G9" i="9" l="1"/>
  <c r="G77" i="9" s="1"/>
  <c r="F43" i="9"/>
  <c r="E43" i="9"/>
  <c r="D43" i="9"/>
  <c r="G43" i="9"/>
  <c r="B43" i="9"/>
  <c r="C9" i="9"/>
  <c r="C77" i="9" s="1"/>
  <c r="G29" i="19"/>
  <c r="F29" i="19"/>
  <c r="E29" i="19"/>
  <c r="G28" i="22"/>
  <c r="D31" i="16"/>
  <c r="E31" i="16"/>
  <c r="F31" i="16"/>
  <c r="B9" i="9"/>
  <c r="E29" i="8"/>
  <c r="C21" i="5"/>
  <c r="C23" i="5" s="1"/>
  <c r="C25" i="5" s="1"/>
  <c r="C33" i="5" s="1"/>
  <c r="B21" i="5"/>
  <c r="B23" i="5" s="1"/>
  <c r="B25" i="5" s="1"/>
  <c r="B33" i="5" s="1"/>
  <c r="D21" i="5"/>
  <c r="D23" i="5" s="1"/>
  <c r="D25" i="5" s="1"/>
  <c r="D33" i="5" s="1"/>
  <c r="B29" i="19"/>
  <c r="E9" i="9"/>
  <c r="E77" i="9" s="1"/>
  <c r="F9" i="9"/>
  <c r="B77" i="9"/>
  <c r="D9" i="9"/>
  <c r="F29" i="8"/>
  <c r="B29" i="8"/>
  <c r="G29" i="8"/>
  <c r="D29" i="8"/>
  <c r="C29" i="8"/>
  <c r="F84" i="7"/>
  <c r="C84" i="7"/>
  <c r="F9" i="7"/>
  <c r="E9" i="7"/>
  <c r="D84" i="7"/>
  <c r="B84" i="7"/>
  <c r="G84" i="7"/>
  <c r="E84" i="7"/>
  <c r="C9" i="7"/>
  <c r="D9" i="7"/>
  <c r="B9" i="7"/>
  <c r="G9" i="7"/>
  <c r="F77" i="9" l="1"/>
  <c r="D77" i="9"/>
  <c r="C159" i="7"/>
  <c r="F159" i="7"/>
  <c r="G159" i="7"/>
  <c r="E159" i="7"/>
  <c r="B159" i="7"/>
  <c r="D6" i="16" l="1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5"/>
  <c r="A2" i="10" l="1"/>
  <c r="A2" i="9"/>
  <c r="A2" i="8"/>
  <c r="A2" i="7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<sst xmlns="http://schemas.openxmlformats.org/spreadsheetml/2006/main" count="827" uniqueCount="555">
  <si>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</si>
  <si>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</si>
  <si>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</si>
  <si>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</si>
  <si>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</si>
  <si>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</si>
  <si>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</si>
  <si>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</si>
  <si>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</si>
  <si>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</si>
  <si>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</si>
  <si>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</si>
  <si>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</si>
  <si>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</si>
  <si>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</si>
  <si>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</si>
  <si>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</si>
  <si>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</si>
  <si>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</si>
  <si>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</si>
  <si>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</si>
  <si>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</si>
  <si>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</si>
  <si>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</si>
  <si>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</si>
  <si>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</si>
  <si>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</si>
  <si>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</si>
  <si>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</si>
  <si>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</si>
  <si>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</si>
  <si>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</si>
  <si>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</si>
  <si>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</si>
  <si>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</si>
  <si>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</si>
  <si>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</si>
  <si>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</si>
  <si>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</si>
  <si>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</si>
  <si>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</si>
  <si>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</si>
  <si>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</si>
  <si>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</si>
  <si>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</si>
  <si>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</si>
  <si>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</si>
  <si>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</si>
  <si>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</si>
  <si>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</si>
  <si>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</si>
  <si>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</si>
  <si>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</si>
  <si>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</si>
  <si>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</si>
  <si>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</si>
  <si>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</si>
  <si>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</si>
  <si>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</si>
  <si>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</si>
  <si>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</si>
  <si>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</si>
  <si>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</si>
  <si>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</si>
  <si>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</si>
  <si>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</si>
  <si>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</si>
  <si>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</si>
  <si>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</si>
  <si>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</si>
  <si>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</si>
  <si>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</si>
  <si>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</si>
  <si>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</si>
  <si>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</si>
  <si>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</si>
  <si>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</si>
  <si>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</si>
  <si>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</si>
  <si>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</si>
  <si>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</si>
  <si>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</si>
  <si>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</si>
  <si>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</si>
  <si>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</si>
  <si>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</si>
  <si>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</si>
  <si>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</si>
  <si>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</si>
  <si>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</si>
  <si>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</si>
  <si>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</si>
  <si>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</si>
  <si>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</si>
  <si>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</si>
  <si>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</si>
  <si>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</si>
  <si>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</si>
  <si>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</si>
  <si>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</si>
  <si>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</si>
  <si>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</si>
  <si>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</si>
  <si>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</si>
  <si>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</si>
  <si>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</si>
  <si>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</si>
  <si>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</si>
  <si>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</si>
  <si>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</si>
  <si>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</si>
  <si>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</si>
  <si>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</si>
  <si>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</si>
  <si>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</si>
  <si>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</si>
  <si>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</si>
  <si>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</si>
  <si>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</si>
  <si>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</si>
  <si>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</si>
  <si>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</si>
  <si>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</si>
  <si>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</si>
  <si>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</si>
  <si>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</si>
  <si>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</si>
  <si>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</si>
  <si>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</si>
  <si>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</si>
  <si>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</si>
  <si>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</si>
  <si>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</si>
  <si>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</si>
  <si>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</si>
  <si>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</si>
  <si>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</si>
  <si>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</si>
  <si>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</si>
  <si>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</si>
  <si>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</si>
  <si>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</si>
  <si>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</si>
  <si>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</si>
  <si>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</si>
  <si>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</si>
  <si>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</si>
  <si>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</si>
  <si>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</si>
  <si>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</si>
  <si>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</si>
  <si>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</si>
  <si>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</si>
  <si>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</si>
  <si>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</si>
  <si>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</si>
  <si>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</si>
  <si>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</si>
  <si>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</si>
  <si>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</si>
  <si>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</si>
  <si>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</si>
  <si>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</si>
  <si>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</si>
  <si>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</si>
  <si>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</si>
  <si>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</si>
  <si>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</si>
  <si>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</si>
  <si>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</si>
  <si>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</si>
  <si>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</si>
  <si>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</si>
  <si>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</si>
  <si>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</si>
  <si>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</si>
  <si>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</si>
  <si>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</si>
  <si>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</si>
  <si>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</si>
  <si>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</si>
  <si>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</si>
  <si>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</si>
  <si>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</si>
  <si>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</si>
  <si>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</si>
  <si>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</si>
  <si>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</si>
  <si>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</si>
  <si>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</si>
  <si>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</si>
  <si>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</si>
  <si>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</si>
  <si>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</si>
  <si>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</si>
  <si>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</si>
  <si>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</si>
  <si>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</si>
  <si>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</si>
  <si>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</si>
  <si>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</si>
  <si>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</si>
  <si>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</si>
  <si>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</si>
  <si>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</si>
  <si>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</si>
  <si>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</si>
  <si>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</si>
  <si>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</si>
  <si>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</si>
  <si>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</si>
  <si>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</si>
  <si>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</si>
  <si>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</si>
  <si>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</si>
  <si>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</si>
  <si>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</si>
  <si>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</si>
  <si>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</si>
  <si>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</si>
  <si>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</si>
  <si>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</si>
  <si>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</si>
  <si>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</si>
  <si>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</si>
  <si>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</si>
  <si>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</si>
  <si>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</si>
  <si>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</si>
  <si>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</si>
  <si>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</si>
  <si>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</si>
  <si>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</si>
  <si>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</si>
  <si>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</si>
  <si>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</si>
  <si>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</si>
  <si>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</si>
  <si>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</si>
  <si>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</si>
  <si>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</si>
  <si>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</si>
  <si>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</si>
  <si>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</si>
  <si>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</si>
  <si>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</si>
  <si>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</si>
  <si>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</si>
  <si>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</si>
  <si>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</si>
  <si>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</si>
  <si>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</si>
  <si>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</si>
  <si>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</si>
  <si>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</si>
  <si>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</si>
  <si>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</si>
  <si>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</si>
  <si>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</si>
  <si>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</si>
  <si>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</si>
  <si>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</si>
  <si>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</si>
  <si>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</si>
  <si>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</si>
  <si>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</si>
  <si>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</si>
  <si>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</si>
  <si>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</si>
  <si>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</si>
  <si>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</si>
  <si>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</si>
  <si>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</si>
  <si>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</si>
  <si>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</si>
  <si>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</si>
  <si>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</si>
  <si>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</si>
  <si>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</si>
  <si>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</si>
  <si>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</si>
  <si>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</si>
  <si>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</si>
  <si>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</si>
  <si>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</si>
  <si>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</si>
  <si>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</si>
  <si>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</si>
  <si>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</si>
  <si>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</si>
  <si>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</si>
  <si>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</si>
  <si>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</si>
  <si>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</si>
  <si>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</si>
  <si>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</si>
  <si>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</si>
  <si>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</si>
  <si>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</si>
  <si>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</si>
  <si>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</si>
  <si>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</si>
  <si>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</si>
  <si>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</si>
  <si>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</si>
  <si>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</si>
  <si>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</si>
  <si>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</si>
  <si>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</si>
  <si>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</si>
  <si>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</si>
  <si>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</si>
  <si>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</si>
  <si>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</si>
  <si>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</si>
  <si>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</si>
  <si>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</si>
  <si>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</si>
  <si>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</si>
  <si>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</si>
  <si>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</si>
  <si>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</si>
  <si>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</si>
  <si>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</si>
  <si>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</si>
  <si>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</si>
  <si>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</si>
  <si>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</si>
  <si>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</si>
  <si>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</si>
  <si>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</si>
  <si>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</si>
  <si>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</si>
  <si>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</si>
  <si>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</si>
  <si>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</si>
  <si>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</si>
  <si>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</si>
  <si>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</si>
  <si>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</si>
  <si>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</si>
  <si>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</si>
  <si>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</si>
  <si>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</si>
  <si>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</si>
  <si>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</si>
  <si>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</si>
  <si>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</si>
  <si>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</si>
  <si>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</si>
  <si>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</si>
  <si>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</si>
  <si>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</si>
  <si>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</si>
  <si>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</si>
  <si>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</si>
  <si>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</si>
  <si>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</si>
  <si>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</si>
  <si>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</si>
  <si>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</si>
  <si>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</si>
  <si>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</si>
  <si>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</si>
  <si>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</si>
  <si>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</si>
  <si>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</si>
  <si>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</si>
  <si>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</si>
  <si>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</si>
  <si>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</si>
  <si>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</si>
  <si>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</si>
  <si>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</si>
  <si>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</si>
  <si>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</si>
  <si>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</si>
  <si>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</si>
  <si>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</si>
  <si>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</si>
  <si>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</si>
  <si>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</si>
  <si>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</si>
  <si>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</si>
  <si>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</si>
  <si>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</si>
  <si>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</si>
  <si>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</si>
  <si>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</si>
  <si>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</si>
  <si>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</si>
  <si>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</si>
  <si>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</si>
  <si>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</si>
  <si>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</si>
  <si>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</si>
  <si>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</si>
  <si>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</si>
  <si>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</si>
  <si>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</si>
  <si>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</si>
  <si>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</si>
  <si>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</si>
  <si>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</si>
  <si>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</si>
  <si>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</si>
  <si>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</si>
  <si>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</si>
  <si>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</si>
  <si>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</si>
  <si>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</si>
  <si>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</si>
  <si>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</si>
  <si>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</si>
  <si>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</si>
  <si>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</si>
  <si>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</si>
  <si>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</si>
  <si>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</si>
  <si>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</si>
  <si>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</si>
  <si>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</si>
  <si>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</si>
  <si>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</si>
  <si>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</si>
  <si>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</si>
  <si>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</si>
  <si>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</si>
  <si>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</si>
  <si>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</si>
  <si>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</si>
  <si>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</si>
  <si>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</si>
  <si>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</si>
  <si>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</si>
  <si>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</si>
  <si>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</si>
  <si>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</si>
  <si>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</si>
  <si>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</si>
  <si>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</si>
  <si>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</si>
  <si>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</si>
  <si>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</si>
  <si>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</si>
  <si>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</si>
  <si>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</si>
  <si>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</si>
  <si>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</si>
  <si>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</si>
  <si>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</si>
  <si>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</si>
  <si>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</si>
  <si>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</si>
  <si>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</si>
  <si>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</si>
  <si>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</si>
  <si>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</si>
  <si>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</si>
  <si>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</si>
  <si>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</si>
  <si>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</si>
  <si>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</si>
  <si>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</si>
  <si>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</si>
  <si>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</si>
  <si>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</si>
  <si>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</si>
  <si>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</si>
  <si>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</si>
  <si>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</si>
  <si>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</si>
  <si>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</si>
  <si>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</si>
  <si>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</si>
  <si>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</si>
  <si>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</si>
  <si>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</si>
  <si>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</si>
  <si>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</si>
  <si>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</si>
  <si>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</si>
  <si>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</si>
  <si>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</si>
  <si>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</si>
  <si>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</si>
  <si>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</si>
  <si>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</si>
  <si>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</si>
  <si>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</si>
  <si>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</si>
  <si>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</si>
  <si>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</si>
  <si>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</si>
  <si>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</si>
  <si>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</si>
  <si>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</si>
  <si>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</si>
  <si>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</si>
  <si>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</si>
  <si>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</si>
  <si>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</si>
  <si>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</si>
  <si>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</si>
  <si>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</si>
  <si>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</si>
  <si>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</si>
  <si>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</si>
  <si>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</si>
  <si>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</si>
  <si>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</si>
  <si>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</si>
  <si>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</si>
  <si>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</si>
  <si>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</si>
  <si>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</si>
  <si>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</si>
  <si>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</si>
  <si>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</si>
  <si>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</si>
  <si>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</si>
  <si>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</si>
  <si>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</si>
  <si>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</si>
  <si>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</si>
  <si>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</si>
  <si>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</si>
  <si>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</si>
  <si>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</si>
  <si>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</si>
  <si>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</si>
  <si>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</si>
  <si>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</si>
  <si>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</si>
  <si>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</si>
  <si>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</si>
  <si>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</si>
  <si>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</si>
  <si>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</si>
  <si>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</si>
  <si>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</si>
  <si>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</si>
  <si>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</si>
  <si>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</si>
  <si>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</si>
  <si>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Universidad de Guanajuato</t>
  </si>
  <si>
    <t>Al 31 de diciembre de 2025 y al 31 de marzo de 2026</t>
  </si>
  <si>
    <t>Universidad de Guanajuato AUGT Rectoria General</t>
  </si>
  <si>
    <t>Universidad de Guanajuato AUGT Campus Guanajuato</t>
  </si>
  <si>
    <t>Universidad de Guanajuato AUGT Campus León</t>
  </si>
  <si>
    <t>Universidad de Guanajuato AUGT Campus Irapuato-Salamanca</t>
  </si>
  <si>
    <t>Universidad de Guanajuato AUGT Campus Celaya-Salvatierra</t>
  </si>
  <si>
    <t>Universidad de Guanajuato AUGT Colegio de Nivel Medio Superior</t>
  </si>
  <si>
    <t>Del 1 de enero al 30 de junio de 2026</t>
  </si>
  <si>
    <t>a) NO APLICA, LA UG NO TIENE OBLIGACIONES EN APP's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</si>
</sst>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14" fillId="0" borderId="0" xfId="0" applyFont="1"/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sqref="A1:F1"/>
    </sheetView>
  </sheetViews>
  <sheetFormatPr baseColWidth="10" defaultColWidth="11" defaultRowHeight="15" x14ac:dyDescent="0.25"/>
  <cols>
    <col min="1" max="1" width="96.42578125" customWidth="1"/>
    <col min="2" max="3" width="17.85546875" bestFit="1" customWidth="1"/>
    <col min="4" max="4" width="98.7109375" bestFit="1" customWidth="1"/>
    <col min="5" max="6" width="17.28515625" bestFit="1" customWidth="1"/>
  </cols>
  <sheetData>
    <row r="1" spans="1:6" x14ac:dyDescent="0.25">
      <c r="A1" s="130" t="s">
        <v>0</v>
      </c>
      <c r="B1" s="131"/>
      <c r="C1" s="131"/>
      <c r="D1" s="131"/>
      <c r="E1" s="131"/>
      <c r="F1" s="132"/>
    </row>
    <row r="2" spans="1:6" ht="15" customHeight="1" x14ac:dyDescent="0.25">
      <c r="A2" s="133" t="s">
        <v>545</v>
      </c>
      <c r="B2" s="134"/>
      <c r="C2" s="134"/>
      <c r="D2" s="134"/>
      <c r="E2" s="134"/>
      <c r="F2" s="135"/>
    </row>
    <row r="3" spans="1:6" ht="15" customHeight="1" x14ac:dyDescent="0.25">
      <c r="A3" s="136" t="s">
        <v>1</v>
      </c>
      <c r="B3" s="137"/>
      <c r="C3" s="137"/>
      <c r="D3" s="137"/>
      <c r="E3" s="137"/>
      <c r="F3" s="138"/>
    </row>
    <row r="4" spans="1:6" ht="12.95" customHeight="1" x14ac:dyDescent="0.25">
      <c r="A4" s="136" t="s">
        <v>546</v>
      </c>
      <c r="B4" s="137"/>
      <c r="C4" s="137"/>
      <c r="D4" s="137"/>
      <c r="E4" s="137"/>
      <c r="F4" s="138"/>
    </row>
    <row r="5" spans="1:6" ht="12.95" customHeight="1" x14ac:dyDescent="0.25">
      <c r="A5" s="139" t="s">
        <v>2</v>
      </c>
      <c r="B5" s="140"/>
      <c r="C5" s="140"/>
      <c r="D5" s="140"/>
      <c r="E5" s="140"/>
      <c r="F5" s="141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758737943</v>
      </c>
      <c r="C9" s="41">
        <v>494090936</v>
      </c>
      <c r="D9" s="40" t="s">
        <v>11</v>
      </c>
      <c r="E9" s="41">
        <v>89648818</v>
      </c>
      <c r="F9" s="41">
        <v>142983833</v>
      </c>
    </row>
    <row r="10" spans="1:6" x14ac:dyDescent="0.25">
      <c r="A10" s="42" t="s">
        <v>12</v>
      </c>
      <c r="B10" s="41">
        <v>1418417</v>
      </c>
      <c r="C10" s="41">
        <v>13417</v>
      </c>
      <c r="D10" s="42" t="s">
        <v>13</v>
      </c>
      <c r="E10" s="41">
        <v>5293817</v>
      </c>
      <c r="F10" s="41">
        <v>19289588</v>
      </c>
    </row>
    <row r="11" spans="1:6" x14ac:dyDescent="0.25">
      <c r="A11" s="42" t="s">
        <v>14</v>
      </c>
      <c r="B11" s="41">
        <v>713669697</v>
      </c>
      <c r="C11" s="41">
        <v>457589226</v>
      </c>
      <c r="D11" s="42" t="s">
        <v>15</v>
      </c>
      <c r="E11" s="41">
        <v>14586933</v>
      </c>
      <c r="F11" s="41">
        <v>52814472</v>
      </c>
    </row>
    <row r="12" spans="1:6" x14ac:dyDescent="0.25">
      <c r="A12" s="42" t="s">
        <v>16</v>
      </c>
      <c r="B12" s="41">
        <v>1801432</v>
      </c>
      <c r="C12" s="41">
        <v>511412</v>
      </c>
      <c r="D12" s="42" t="s">
        <v>17</v>
      </c>
      <c r="E12" s="41">
        <v>1603487</v>
      </c>
      <c r="F12" s="41">
        <v>1047297</v>
      </c>
    </row>
    <row r="13" spans="1:6" x14ac:dyDescent="0.25">
      <c r="A13" s="42" t="s">
        <v>18</v>
      </c>
      <c r="B13" s="41">
        <v>20432498</v>
      </c>
      <c r="C13" s="41">
        <v>21195121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21415899</v>
      </c>
      <c r="C14" s="41">
        <v>14781760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35584679</v>
      </c>
      <c r="F16" s="41">
        <v>67737369</v>
      </c>
    </row>
    <row r="17" spans="1:6" x14ac:dyDescent="0.25">
      <c r="A17" s="40" t="s">
        <v>26</v>
      </c>
      <c r="B17" s="41">
        <v>58930557</v>
      </c>
      <c r="C17" s="41">
        <v>180682230</v>
      </c>
      <c r="D17" s="42" t="s">
        <v>27</v>
      </c>
      <c r="E17" s="41">
        <v>580763</v>
      </c>
      <c r="F17" s="41">
        <v>723085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31999139</v>
      </c>
      <c r="F18" s="41">
        <v>1372022</v>
      </c>
    </row>
    <row r="19" spans="1:6" x14ac:dyDescent="0.25">
      <c r="A19" s="42" t="s">
        <v>30</v>
      </c>
      <c r="B19" s="41">
        <v>39108116</v>
      </c>
      <c r="C19" s="41">
        <v>162920538</v>
      </c>
      <c r="D19" s="40" t="s">
        <v>31</v>
      </c>
      <c r="E19" s="41">
        <v>95658</v>
      </c>
      <c r="F19" s="41">
        <v>95658</v>
      </c>
    </row>
    <row r="20" spans="1:6" x14ac:dyDescent="0.25">
      <c r="A20" s="42" t="s">
        <v>32</v>
      </c>
      <c r="B20" s="41">
        <v>7061830</v>
      </c>
      <c r="C20" s="41">
        <v>5894991</v>
      </c>
      <c r="D20" s="42" t="s">
        <v>33</v>
      </c>
      <c r="E20" s="41">
        <v>94900</v>
      </c>
      <c r="F20" s="41">
        <v>94900</v>
      </c>
    </row>
    <row r="21" spans="1:6" x14ac:dyDescent="0.25">
      <c r="A21" s="42" t="s">
        <v>34</v>
      </c>
      <c r="B21" s="41">
        <v>2185</v>
      </c>
      <c r="C21" s="41">
        <v>743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0</v>
      </c>
      <c r="C22" s="41">
        <v>0</v>
      </c>
      <c r="D22" s="42" t="s">
        <v>37</v>
      </c>
      <c r="E22" s="41">
        <v>758</v>
      </c>
      <c r="F22" s="41">
        <v>758</v>
      </c>
    </row>
    <row r="23" spans="1:6" x14ac:dyDescent="0.25">
      <c r="A23" s="42" t="s">
        <v>38</v>
      </c>
      <c r="B23" s="41">
        <v>12758426</v>
      </c>
      <c r="C23" s="41">
        <v>11865958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33540930</v>
      </c>
      <c r="C25" s="41">
        <v>33964233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2200339</v>
      </c>
      <c r="C26" s="41">
        <v>385208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31340591</v>
      </c>
      <c r="C29" s="41">
        <v>33579025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690995</v>
      </c>
      <c r="F31" s="41">
        <v>690995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690995</v>
      </c>
      <c r="F36" s="41">
        <v>690995</v>
      </c>
    </row>
    <row r="37" spans="1:6" ht="14.45" customHeight="1" x14ac:dyDescent="0.25">
      <c r="A37" s="40" t="s">
        <v>66</v>
      </c>
      <c r="B37" s="41">
        <v>1946384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-37242134</v>
      </c>
      <c r="C38" s="41">
        <v>-37242134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-37242134</v>
      </c>
      <c r="C39" s="41">
        <v>-37242134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980941</v>
      </c>
      <c r="C41" s="41">
        <v>980941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980941</v>
      </c>
      <c r="C42" s="41">
        <v>980941</v>
      </c>
      <c r="D42" s="40" t="s">
        <v>77</v>
      </c>
      <c r="E42" s="41">
        <v>13608638</v>
      </c>
      <c r="F42" s="41">
        <v>22721482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13608638</v>
      </c>
      <c r="F45" s="41">
        <v>22721482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816894621</v>
      </c>
      <c r="C47" s="4">
        <v>672476206</v>
      </c>
      <c r="D47" s="2" t="s">
        <v>85</v>
      </c>
      <c r="E47" s="4">
        <v>104044109</v>
      </c>
      <c r="F47" s="4">
        <v>166491968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1228433601</v>
      </c>
      <c r="C50" s="41">
        <v>1187995876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14516610</v>
      </c>
      <c r="C51" s="41">
        <v>11808481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6533635929</v>
      </c>
      <c r="C52" s="41">
        <v>6509633708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2317122256</v>
      </c>
      <c r="C53" s="41">
        <v>2325690006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64202421</v>
      </c>
      <c r="C54" s="41">
        <v>64202421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-3595966924</v>
      </c>
      <c r="C55" s="41">
        <v>-3501003307</v>
      </c>
      <c r="D55" s="44" t="s">
        <v>99</v>
      </c>
      <c r="E55" s="41">
        <v>1123498615</v>
      </c>
      <c r="F55" s="41">
        <v>1135757510</v>
      </c>
    </row>
    <row r="56" spans="1:6" x14ac:dyDescent="0.25">
      <c r="A56" s="40" t="s">
        <v>100</v>
      </c>
      <c r="B56" s="41">
        <v>27826201</v>
      </c>
      <c r="C56" s="41">
        <v>29692300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1123498615</v>
      </c>
      <c r="F57" s="4">
        <v>1135757510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1227542724</v>
      </c>
      <c r="F59" s="4">
        <v>1302249478</v>
      </c>
    </row>
    <row r="60" spans="1:6" x14ac:dyDescent="0.25">
      <c r="A60" s="3" t="s">
        <v>105</v>
      </c>
      <c r="B60" s="4">
        <v>6589770094</v>
      </c>
      <c r="C60" s="4">
        <v>6628019485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7406664715</v>
      </c>
      <c r="C62" s="4">
        <v>7300495691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3577889940</v>
      </c>
      <c r="F63" s="41">
        <v>3577882674</v>
      </c>
    </row>
    <row r="64" spans="1:6" x14ac:dyDescent="0.25">
      <c r="A64" s="39"/>
      <c r="B64" s="39"/>
      <c r="C64" s="39"/>
      <c r="D64" s="40" t="s">
        <v>109</v>
      </c>
      <c r="E64" s="41">
        <v>3543641522</v>
      </c>
      <c r="F64" s="41">
        <v>3543641522</v>
      </c>
    </row>
    <row r="65" spans="1:6" x14ac:dyDescent="0.25">
      <c r="A65" s="39"/>
      <c r="B65" s="39"/>
      <c r="C65" s="39"/>
      <c r="D65" s="44" t="s">
        <v>110</v>
      </c>
      <c r="E65" s="41">
        <v>34248418</v>
      </c>
      <c r="F65" s="41">
        <v>34241152</v>
      </c>
    </row>
    <row r="66" spans="1:6" x14ac:dyDescent="0.25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2589361467</v>
      </c>
      <c r="F68" s="41">
        <v>2408492955</v>
      </c>
    </row>
    <row r="69" spans="1:6" x14ac:dyDescent="0.25">
      <c r="A69" s="47"/>
      <c r="B69" s="39"/>
      <c r="C69" s="39"/>
      <c r="D69" s="40" t="s">
        <v>113</v>
      </c>
      <c r="E69" s="41">
        <v>375855940</v>
      </c>
      <c r="F69" s="41">
        <v>-35408659</v>
      </c>
    </row>
    <row r="70" spans="1:6" x14ac:dyDescent="0.25">
      <c r="A70" s="47"/>
      <c r="B70" s="39"/>
      <c r="C70" s="39"/>
      <c r="D70" s="40" t="s">
        <v>114</v>
      </c>
      <c r="E70" s="41">
        <v>-839485559</v>
      </c>
      <c r="F70" s="41">
        <v>-609089472</v>
      </c>
    </row>
    <row r="71" spans="1:6" x14ac:dyDescent="0.25">
      <c r="A71" s="47"/>
      <c r="B71" s="39"/>
      <c r="C71" s="39"/>
      <c r="D71" s="40" t="s">
        <v>115</v>
      </c>
      <c r="E71" s="41">
        <v>3042640756</v>
      </c>
      <c r="F71" s="41">
        <v>3042640756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10350330</v>
      </c>
      <c r="F73" s="41">
        <v>10350330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11870584</v>
      </c>
      <c r="F75" s="41">
        <v>11870584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11870584</v>
      </c>
      <c r="F77" s="41">
        <v>11870584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6179121991</v>
      </c>
      <c r="F79" s="4">
        <v>5998246213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7406664715</v>
      </c>
      <c r="F81" s="4">
        <v>7300495691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3" sqref="A3:G3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8" t="s">
        <v>437</v>
      </c>
      <c r="B1" s="131"/>
      <c r="C1" s="131"/>
      <c r="D1" s="131"/>
      <c r="E1" s="131"/>
      <c r="F1" s="131"/>
      <c r="G1" s="132"/>
    </row>
    <row r="2" spans="1:7" x14ac:dyDescent="0.25">
      <c r="A2" s="133" t="str">
        <f>'Formato 1'!A2</f>
        <v>Universidad de Guanajuato</v>
      </c>
      <c r="B2" s="134"/>
      <c r="C2" s="134"/>
      <c r="D2" s="134"/>
      <c r="E2" s="134"/>
      <c r="F2" s="134"/>
      <c r="G2" s="135"/>
    </row>
    <row r="3" spans="1:7" x14ac:dyDescent="0.25">
      <c r="A3" s="136" t="s">
        <v>438</v>
      </c>
      <c r="B3" s="137"/>
      <c r="C3" s="137"/>
      <c r="D3" s="137"/>
      <c r="E3" s="137"/>
      <c r="F3" s="137"/>
      <c r="G3" s="138"/>
    </row>
    <row r="4" spans="1:7" x14ac:dyDescent="0.25">
      <c r="A4" s="136" t="s">
        <v>2</v>
      </c>
      <c r="B4" s="137"/>
      <c r="C4" s="137"/>
      <c r="D4" s="137"/>
      <c r="E4" s="137"/>
      <c r="F4" s="137"/>
      <c r="G4" s="138"/>
    </row>
    <row r="5" spans="1:7" x14ac:dyDescent="0.25">
      <c r="A5" s="139" t="s">
        <v>439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>C6+1</f>
        <v>2028</v>
      </c>
      <c r="E6" s="32">
        <f>D6+1</f>
        <v>2029</v>
      </c>
      <c r="F6" s="32">
        <f>E6+1</f>
        <v>2030</v>
      </c>
      <c r="G6" s="32">
        <f>F6+1</f>
        <v>2031</v>
      </c>
    </row>
    <row r="7" spans="1:7" ht="15.75" customHeight="1" x14ac:dyDescent="0.25">
      <c r="A7" s="25" t="s">
        <v>440</v>
      </c>
      <c r="B7" s="102">
        <f t="shared" ref="B7:G7" si="0">SUM(B8:B19)</f>
        <v>1969321176</v>
      </c>
      <c r="C7" s="102">
        <f t="shared" si="0"/>
        <v>2067787234.8000002</v>
      </c>
      <c r="D7" s="102">
        <f t="shared" si="0"/>
        <v>2171176596.5400004</v>
      </c>
      <c r="E7" s="102">
        <f t="shared" si="0"/>
        <v>2279735426.3669996</v>
      </c>
      <c r="F7" s="102">
        <f t="shared" si="0"/>
        <v>2393722197.6852999</v>
      </c>
      <c r="G7" s="102">
        <f t="shared" si="0"/>
        <v>2513408307.5716581</v>
      </c>
    </row>
    <row r="8" spans="1:7" x14ac:dyDescent="0.25">
      <c r="A8" s="51" t="s">
        <v>441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442</v>
      </c>
      <c r="B9" s="58">
        <v>59083408</v>
      </c>
      <c r="C9" s="58">
        <v>62037578.400000006</v>
      </c>
      <c r="D9" s="58">
        <v>65139457.320000008</v>
      </c>
      <c r="E9" s="58">
        <v>68396430.186000004</v>
      </c>
      <c r="F9" s="58">
        <v>71816251.695300013</v>
      </c>
      <c r="G9" s="58">
        <v>75407064.280000001</v>
      </c>
    </row>
    <row r="10" spans="1:7" x14ac:dyDescent="0.25">
      <c r="A10" s="51" t="s">
        <v>443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444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445</v>
      </c>
      <c r="B12" s="58">
        <v>18320000</v>
      </c>
      <c r="C12" s="58">
        <v>19236000</v>
      </c>
      <c r="D12" s="58">
        <v>20197800</v>
      </c>
      <c r="E12" s="58">
        <v>21207690</v>
      </c>
      <c r="F12" s="58">
        <v>22268074.5</v>
      </c>
      <c r="G12" s="58">
        <v>23381478.225000001</v>
      </c>
    </row>
    <row r="13" spans="1:7" x14ac:dyDescent="0.25">
      <c r="A13" s="51" t="s">
        <v>446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447</v>
      </c>
      <c r="B14" s="58">
        <v>400238706</v>
      </c>
      <c r="C14" s="58">
        <v>420250641.30000001</v>
      </c>
      <c r="D14" s="58">
        <v>441263173.36500001</v>
      </c>
      <c r="E14" s="58">
        <v>463326332.03324997</v>
      </c>
      <c r="F14" s="58">
        <v>486492648.63</v>
      </c>
      <c r="G14" s="58">
        <v>510817281.0666582</v>
      </c>
    </row>
    <row r="15" spans="1:7" x14ac:dyDescent="0.25">
      <c r="A15" s="51" t="s">
        <v>448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449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450</v>
      </c>
      <c r="B17" s="58">
        <v>1491679062</v>
      </c>
      <c r="C17" s="58">
        <v>1566263015.1000001</v>
      </c>
      <c r="D17" s="58">
        <v>1644576165.8550003</v>
      </c>
      <c r="E17" s="58">
        <v>1726804974.1477499</v>
      </c>
      <c r="F17" s="58">
        <v>1813145222.8599999</v>
      </c>
      <c r="G17" s="58">
        <v>1903802484</v>
      </c>
    </row>
    <row r="18" spans="1:7" x14ac:dyDescent="0.25">
      <c r="A18" s="51" t="s">
        <v>451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453</v>
      </c>
      <c r="B20" s="58"/>
      <c r="C20" s="58"/>
      <c r="D20" s="58"/>
      <c r="E20" s="58"/>
      <c r="F20" s="58"/>
      <c r="G20" s="58"/>
    </row>
    <row r="21" spans="1:7" x14ac:dyDescent="0.25">
      <c r="A21" s="3" t="s">
        <v>454</v>
      </c>
      <c r="B21" s="102">
        <f t="shared" ref="B21:G21" si="1">SUM(B22:B26)</f>
        <v>2466230310</v>
      </c>
      <c r="C21" s="102">
        <f t="shared" si="1"/>
        <v>2564879522.4000001</v>
      </c>
      <c r="D21" s="102">
        <f t="shared" si="1"/>
        <v>2667474703.3000002</v>
      </c>
      <c r="E21" s="102">
        <f t="shared" si="1"/>
        <v>2774173691.4278402</v>
      </c>
      <c r="F21" s="102">
        <f t="shared" si="1"/>
        <v>2885140639.0799999</v>
      </c>
      <c r="G21" s="102">
        <f t="shared" si="1"/>
        <v>3000546264.6500001</v>
      </c>
    </row>
    <row r="22" spans="1:7" x14ac:dyDescent="0.25">
      <c r="A22" s="51" t="s">
        <v>455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456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457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458</v>
      </c>
      <c r="B25" s="59">
        <v>2466230310</v>
      </c>
      <c r="C25" s="59">
        <v>2564879522.4000001</v>
      </c>
      <c r="D25" s="59">
        <v>2667474703.3000002</v>
      </c>
      <c r="E25" s="59">
        <v>2774173691.4278402</v>
      </c>
      <c r="F25" s="59">
        <v>2885140639.0799999</v>
      </c>
      <c r="G25" s="59">
        <v>3000546264.6500001</v>
      </c>
    </row>
    <row r="26" spans="1:7" x14ac:dyDescent="0.25">
      <c r="A26" s="52" t="s">
        <v>459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453</v>
      </c>
      <c r="B27" s="59"/>
      <c r="C27" s="59"/>
      <c r="D27" s="59"/>
      <c r="E27" s="59"/>
      <c r="F27" s="59"/>
      <c r="G27" s="59"/>
    </row>
    <row r="28" spans="1:7" x14ac:dyDescent="0.25">
      <c r="A28" s="3" t="s">
        <v>460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461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453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462</v>
      </c>
      <c r="B31" s="102">
        <f t="shared" ref="B31:G31" si="2">+B7+B21</f>
        <v>4435551486</v>
      </c>
      <c r="C31" s="102">
        <f t="shared" si="2"/>
        <v>4632666757.2000008</v>
      </c>
      <c r="D31" s="102">
        <f t="shared" si="2"/>
        <v>4838651299.8400002</v>
      </c>
      <c r="E31" s="102">
        <f t="shared" si="2"/>
        <v>5053909117.7948399</v>
      </c>
      <c r="F31" s="102">
        <f t="shared" si="2"/>
        <v>5278862836.7652998</v>
      </c>
      <c r="G31" s="102">
        <f t="shared" si="2"/>
        <v>5513954572.2216587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291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463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293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464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B6" sqref="B6:G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8" t="s">
        <v>465</v>
      </c>
      <c r="B1" s="131"/>
      <c r="C1" s="131"/>
      <c r="D1" s="131"/>
      <c r="E1" s="131"/>
      <c r="F1" s="131"/>
      <c r="G1" s="132"/>
    </row>
    <row r="2" spans="1:7" x14ac:dyDescent="0.25">
      <c r="A2" s="133" t="str">
        <f>'Formato 1'!A2</f>
        <v>Universidad de Guanajuato</v>
      </c>
      <c r="B2" s="134"/>
      <c r="C2" s="134"/>
      <c r="D2" s="134"/>
      <c r="E2" s="134"/>
      <c r="F2" s="134"/>
      <c r="G2" s="135"/>
    </row>
    <row r="3" spans="1:7" x14ac:dyDescent="0.25">
      <c r="A3" s="136" t="s">
        <v>466</v>
      </c>
      <c r="B3" s="137"/>
      <c r="C3" s="137"/>
      <c r="D3" s="137"/>
      <c r="E3" s="137"/>
      <c r="F3" s="137"/>
      <c r="G3" s="138"/>
    </row>
    <row r="4" spans="1:7" x14ac:dyDescent="0.25">
      <c r="A4" s="136" t="s">
        <v>2</v>
      </c>
      <c r="B4" s="137"/>
      <c r="C4" s="137"/>
      <c r="D4" s="137"/>
      <c r="E4" s="137"/>
      <c r="F4" s="137"/>
      <c r="G4" s="138"/>
    </row>
    <row r="5" spans="1:7" x14ac:dyDescent="0.25">
      <c r="A5" s="139" t="s">
        <v>439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>C6+1</f>
        <v>2028</v>
      </c>
      <c r="E6" s="32">
        <f>D6+1</f>
        <v>2029</v>
      </c>
      <c r="F6" s="32">
        <f>E6+1</f>
        <v>2030</v>
      </c>
      <c r="G6" s="32">
        <f>F6+1</f>
        <v>2031</v>
      </c>
    </row>
    <row r="7" spans="1:7" ht="15.75" customHeight="1" x14ac:dyDescent="0.25">
      <c r="A7" s="25" t="s">
        <v>467</v>
      </c>
      <c r="B7" s="102">
        <f t="shared" ref="B7:G7" si="0">SUM(B8:B16)</f>
        <v>1969321176</v>
      </c>
      <c r="C7" s="102">
        <f t="shared" si="0"/>
        <v>2028400811.1799998</v>
      </c>
      <c r="D7" s="102">
        <f t="shared" si="0"/>
        <v>2089252835.5153997</v>
      </c>
      <c r="E7" s="102">
        <f t="shared" si="0"/>
        <v>2151930420.580862</v>
      </c>
      <c r="F7" s="102">
        <f t="shared" si="0"/>
        <v>2216488333.198288</v>
      </c>
      <c r="G7" s="102">
        <f t="shared" si="0"/>
        <v>2282982983.1942363</v>
      </c>
    </row>
    <row r="8" spans="1:7" x14ac:dyDescent="0.25">
      <c r="A8" s="51" t="s">
        <v>468</v>
      </c>
      <c r="B8" s="58">
        <v>1530699019.6199999</v>
      </c>
      <c r="C8" s="58">
        <v>1576619990.1199999</v>
      </c>
      <c r="D8" s="58">
        <v>1623918589.8235998</v>
      </c>
      <c r="E8" s="58">
        <v>1672636147.5183079</v>
      </c>
      <c r="F8" s="58">
        <v>1722815231.9438572</v>
      </c>
      <c r="G8" s="58">
        <v>1774499688.902173</v>
      </c>
    </row>
    <row r="9" spans="1:7" ht="15.75" customHeight="1" x14ac:dyDescent="0.25">
      <c r="A9" s="51" t="s">
        <v>469</v>
      </c>
      <c r="B9" s="58">
        <v>74483058.210000008</v>
      </c>
      <c r="C9" s="58">
        <v>76717549.959999993</v>
      </c>
      <c r="D9" s="58">
        <v>79019076.458799988</v>
      </c>
      <c r="E9" s="58">
        <v>81389648.752563983</v>
      </c>
      <c r="F9" s="58">
        <v>83831338.215140909</v>
      </c>
      <c r="G9" s="58">
        <v>86346278.361595139</v>
      </c>
    </row>
    <row r="10" spans="1:7" x14ac:dyDescent="0.25">
      <c r="A10" s="51" t="s">
        <v>470</v>
      </c>
      <c r="B10" s="58">
        <v>228762377.42000008</v>
      </c>
      <c r="C10" s="58">
        <v>235625248.74000001</v>
      </c>
      <c r="D10" s="58">
        <v>242694006.20220003</v>
      </c>
      <c r="E10" s="58">
        <v>249974826.38826603</v>
      </c>
      <c r="F10" s="58">
        <v>257474071.17991403</v>
      </c>
      <c r="G10" s="58">
        <v>265198293.31531146</v>
      </c>
    </row>
    <row r="11" spans="1:7" x14ac:dyDescent="0.25">
      <c r="A11" s="51" t="s">
        <v>471</v>
      </c>
      <c r="B11" s="58">
        <v>84065517.770000011</v>
      </c>
      <c r="C11" s="58">
        <v>86587483.299999997</v>
      </c>
      <c r="D11" s="58">
        <v>89185107.798999995</v>
      </c>
      <c r="E11" s="58">
        <v>91860661.032969996</v>
      </c>
      <c r="F11" s="58">
        <v>94616480.863959104</v>
      </c>
      <c r="G11" s="58">
        <v>97454975.289877877</v>
      </c>
    </row>
    <row r="12" spans="1:7" x14ac:dyDescent="0.25">
      <c r="A12" s="51" t="s">
        <v>472</v>
      </c>
      <c r="B12" s="58">
        <v>40594026.789999992</v>
      </c>
      <c r="C12" s="58">
        <v>41811847.590000004</v>
      </c>
      <c r="D12" s="58">
        <v>43066203.017700002</v>
      </c>
      <c r="E12" s="58">
        <v>44358189.108231001</v>
      </c>
      <c r="F12" s="58">
        <v>45688934.781477928</v>
      </c>
      <c r="G12" s="58">
        <v>47059602.824922264</v>
      </c>
    </row>
    <row r="13" spans="1:7" x14ac:dyDescent="0.25">
      <c r="A13" s="51" t="s">
        <v>473</v>
      </c>
      <c r="B13" s="58">
        <v>10717176.190000001</v>
      </c>
      <c r="C13" s="58">
        <v>11038691.470000001</v>
      </c>
      <c r="D13" s="58">
        <v>11369852.214100001</v>
      </c>
      <c r="E13" s="58">
        <v>11710947.780523002</v>
      </c>
      <c r="F13" s="58">
        <v>12062276.213938693</v>
      </c>
      <c r="G13" s="58">
        <v>12424144.500356853</v>
      </c>
    </row>
    <row r="14" spans="1:7" x14ac:dyDescent="0.25">
      <c r="A14" s="52" t="s">
        <v>474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475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476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477</v>
      </c>
      <c r="B18" s="102">
        <f t="shared" ref="B18:G18" si="1">SUM(B19:B27)</f>
        <v>2466230310.0000043</v>
      </c>
      <c r="C18" s="102">
        <f t="shared" si="1"/>
        <v>2540217219.2999997</v>
      </c>
      <c r="D18" s="102">
        <f t="shared" si="1"/>
        <v>2616423735.8789997</v>
      </c>
      <c r="E18" s="102">
        <f t="shared" si="1"/>
        <v>2694916447.9553699</v>
      </c>
      <c r="F18" s="102">
        <f t="shared" si="1"/>
        <v>2775763941.3940315</v>
      </c>
      <c r="G18" s="102">
        <f t="shared" si="1"/>
        <v>2859036859.6358528</v>
      </c>
    </row>
    <row r="19" spans="1:7" x14ac:dyDescent="0.25">
      <c r="A19" s="51" t="s">
        <v>468</v>
      </c>
      <c r="B19" s="59">
        <v>2224357644.760004</v>
      </c>
      <c r="C19" s="59">
        <v>2291088374.0999999</v>
      </c>
      <c r="D19" s="59">
        <v>2359821025.323</v>
      </c>
      <c r="E19" s="59">
        <v>2430615656.0826902</v>
      </c>
      <c r="F19" s="59">
        <v>2503534125.7651711</v>
      </c>
      <c r="G19" s="59">
        <v>2578640149.5381265</v>
      </c>
    </row>
    <row r="20" spans="1:7" x14ac:dyDescent="0.25">
      <c r="A20" s="51" t="s">
        <v>469</v>
      </c>
      <c r="B20" s="59">
        <v>39183507.210000038</v>
      </c>
      <c r="C20" s="59">
        <v>40359012.43</v>
      </c>
      <c r="D20" s="59">
        <v>41569782.802900001</v>
      </c>
      <c r="E20" s="59">
        <v>42816876.286986999</v>
      </c>
      <c r="F20" s="59">
        <v>44101382.575596608</v>
      </c>
      <c r="G20" s="59">
        <v>45424424.052864507</v>
      </c>
    </row>
    <row r="21" spans="1:7" x14ac:dyDescent="0.25">
      <c r="A21" s="51" t="s">
        <v>470</v>
      </c>
      <c r="B21" s="59">
        <v>160072243.03</v>
      </c>
      <c r="C21" s="59">
        <v>164874410.31999999</v>
      </c>
      <c r="D21" s="59">
        <v>169820642.62959999</v>
      </c>
      <c r="E21" s="59">
        <v>174915261.90848801</v>
      </c>
      <c r="F21" s="59">
        <v>180162719.76574266</v>
      </c>
      <c r="G21" s="59">
        <v>185567601.35871494</v>
      </c>
    </row>
    <row r="22" spans="1:7" x14ac:dyDescent="0.25">
      <c r="A22" s="51" t="s">
        <v>471</v>
      </c>
      <c r="B22" s="59">
        <v>1889166</v>
      </c>
      <c r="C22" s="59">
        <v>1945840.98</v>
      </c>
      <c r="D22" s="59">
        <v>2004216.2094000001</v>
      </c>
      <c r="E22" s="59">
        <v>2064342.6956820001</v>
      </c>
      <c r="F22" s="59">
        <v>2126272.9765524603</v>
      </c>
      <c r="G22" s="59">
        <v>2190061.1658490342</v>
      </c>
    </row>
    <row r="23" spans="1:7" x14ac:dyDescent="0.25">
      <c r="A23" s="52" t="s">
        <v>472</v>
      </c>
      <c r="B23" s="59">
        <v>11241500</v>
      </c>
      <c r="C23" s="59">
        <v>11578745</v>
      </c>
      <c r="D23" s="59">
        <v>11926107.35</v>
      </c>
      <c r="E23" s="59">
        <v>12283890.570499999</v>
      </c>
      <c r="F23" s="59">
        <v>12652407.287614999</v>
      </c>
      <c r="G23" s="59">
        <v>13031979.506243451</v>
      </c>
    </row>
    <row r="24" spans="1:7" x14ac:dyDescent="0.25">
      <c r="A24" s="52" t="s">
        <v>473</v>
      </c>
      <c r="B24" s="59">
        <v>29486249</v>
      </c>
      <c r="C24" s="59">
        <v>30370836.470000003</v>
      </c>
      <c r="D24" s="59">
        <v>31281961.564100005</v>
      </c>
      <c r="E24" s="59">
        <v>32220420.411023006</v>
      </c>
      <c r="F24" s="59">
        <v>33187033.023353696</v>
      </c>
      <c r="G24" s="59">
        <v>34182644.014054306</v>
      </c>
    </row>
    <row r="25" spans="1:7" x14ac:dyDescent="0.25">
      <c r="A25" s="52" t="s">
        <v>474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478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476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453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479</v>
      </c>
      <c r="B29" s="102">
        <f t="shared" ref="B29:G29" si="2">+B7+B18</f>
        <v>4435551486.0000038</v>
      </c>
      <c r="C29" s="102">
        <f t="shared" si="2"/>
        <v>4568618030.4799995</v>
      </c>
      <c r="D29" s="102">
        <f t="shared" si="2"/>
        <v>4705676571.3943996</v>
      </c>
      <c r="E29" s="102">
        <f t="shared" si="2"/>
        <v>4846846868.536232</v>
      </c>
      <c r="F29" s="102">
        <f t="shared" si="2"/>
        <v>4992252274.5923195</v>
      </c>
      <c r="G29" s="102">
        <f t="shared" si="2"/>
        <v>5142019842.8300896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sqref="A1:G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8" t="s">
        <v>480</v>
      </c>
      <c r="B1" s="131"/>
      <c r="C1" s="131"/>
      <c r="D1" s="131"/>
      <c r="E1" s="131"/>
      <c r="F1" s="131"/>
      <c r="G1" s="132"/>
    </row>
    <row r="2" spans="1:7" x14ac:dyDescent="0.25">
      <c r="A2" s="133" t="str">
        <f>'Formato 1'!A2</f>
        <v>Universidad de Guanajuato</v>
      </c>
      <c r="B2" s="134"/>
      <c r="C2" s="134"/>
      <c r="D2" s="134"/>
      <c r="E2" s="134"/>
      <c r="F2" s="134"/>
      <c r="G2" s="135"/>
    </row>
    <row r="3" spans="1:7" x14ac:dyDescent="0.25">
      <c r="A3" s="136" t="s">
        <v>481</v>
      </c>
      <c r="B3" s="137"/>
      <c r="C3" s="137"/>
      <c r="D3" s="137"/>
      <c r="E3" s="137"/>
      <c r="F3" s="137"/>
      <c r="G3" s="138"/>
    </row>
    <row r="4" spans="1:7" x14ac:dyDescent="0.25">
      <c r="A4" s="136" t="s">
        <v>2</v>
      </c>
      <c r="B4" s="137"/>
      <c r="C4" s="137"/>
      <c r="D4" s="137"/>
      <c r="E4" s="137"/>
      <c r="F4" s="137"/>
      <c r="G4" s="138"/>
    </row>
    <row r="5" spans="1:7" x14ac:dyDescent="0.25">
      <c r="A5" s="103" t="s">
        <v>5</v>
      </c>
      <c r="B5" s="128" t="s">
        <v>482</v>
      </c>
      <c r="C5" s="127" t="s">
        <v>483</v>
      </c>
      <c r="D5" s="127" t="s">
        <v>484</v>
      </c>
      <c r="E5" s="127" t="s">
        <v>485</v>
      </c>
      <c r="F5" s="127" t="s">
        <v>486</v>
      </c>
      <c r="G5" s="127" t="s">
        <v>487</v>
      </c>
    </row>
    <row r="6" spans="1:7" ht="15.75" customHeight="1" x14ac:dyDescent="0.25">
      <c r="A6" s="25" t="s">
        <v>488</v>
      </c>
      <c r="B6" s="102">
        <f t="shared" ref="B6:G6" si="0">SUM(B7:B18)</f>
        <v>1436299413.01</v>
      </c>
      <c r="C6" s="102">
        <f t="shared" si="0"/>
        <v>1452633285.8600001</v>
      </c>
      <c r="D6" s="102">
        <f t="shared" si="0"/>
        <v>1569396609.7999997</v>
      </c>
      <c r="E6" s="102">
        <f t="shared" si="0"/>
        <v>1785362562</v>
      </c>
      <c r="F6" s="102">
        <f t="shared" si="0"/>
        <v>1872705576.9299998</v>
      </c>
      <c r="G6" s="102">
        <f t="shared" si="0"/>
        <v>1928935796.8800001</v>
      </c>
    </row>
    <row r="7" spans="1:7" x14ac:dyDescent="0.25">
      <c r="A7" s="51" t="s">
        <v>441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442</v>
      </c>
      <c r="B8" s="58">
        <v>46905403.090000004</v>
      </c>
      <c r="C8" s="58">
        <v>49250911.829999998</v>
      </c>
      <c r="D8" s="58">
        <v>50921515.719999999</v>
      </c>
      <c r="E8" s="58">
        <v>53075923.619999997</v>
      </c>
      <c r="F8" s="58">
        <v>55022564.689999998</v>
      </c>
      <c r="G8" s="58">
        <v>57425264.329999998</v>
      </c>
    </row>
    <row r="9" spans="1:7" x14ac:dyDescent="0.25">
      <c r="A9" s="51" t="s">
        <v>443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444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445</v>
      </c>
      <c r="B11" s="58">
        <v>0</v>
      </c>
      <c r="C11" s="58">
        <v>13388292.660000002</v>
      </c>
      <c r="D11" s="58">
        <v>11530013.529999997</v>
      </c>
      <c r="E11" s="58">
        <v>14948727.540000055</v>
      </c>
      <c r="F11" s="58">
        <v>17614274.710000001</v>
      </c>
      <c r="G11" s="58">
        <v>17064681.82</v>
      </c>
    </row>
    <row r="12" spans="1:7" x14ac:dyDescent="0.25">
      <c r="A12" s="51" t="s">
        <v>446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447</v>
      </c>
      <c r="B13" s="58">
        <v>377551095.42999995</v>
      </c>
      <c r="C13" s="58">
        <v>341378986.88999999</v>
      </c>
      <c r="D13" s="58">
        <v>365266198.93999988</v>
      </c>
      <c r="E13" s="58">
        <v>388117369.8499999</v>
      </c>
      <c r="F13" s="58">
        <v>400536431.98000002</v>
      </c>
      <c r="G13" s="58">
        <v>405860604.93000007</v>
      </c>
    </row>
    <row r="14" spans="1:7" x14ac:dyDescent="0.25">
      <c r="A14" s="51" t="s">
        <v>448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449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450</v>
      </c>
      <c r="B16" s="58">
        <v>1006803738.13</v>
      </c>
      <c r="C16" s="58">
        <v>1047615506.48</v>
      </c>
      <c r="D16" s="58">
        <v>1136749181.6099999</v>
      </c>
      <c r="E16" s="58">
        <v>1326432738.4200001</v>
      </c>
      <c r="F16" s="58">
        <v>1399532305.55</v>
      </c>
      <c r="G16" s="58">
        <v>1448585245.8</v>
      </c>
    </row>
    <row r="17" spans="1:7" x14ac:dyDescent="0.25">
      <c r="A17" s="51" t="s">
        <v>451</v>
      </c>
      <c r="B17" s="58">
        <v>5039176.3600000003</v>
      </c>
      <c r="C17" s="58">
        <v>999588</v>
      </c>
      <c r="D17" s="58">
        <v>4929700</v>
      </c>
      <c r="E17" s="58">
        <v>2787802.57</v>
      </c>
      <c r="F17" s="58">
        <v>0</v>
      </c>
      <c r="G17" s="58">
        <v>0</v>
      </c>
    </row>
    <row r="18" spans="1:7" x14ac:dyDescent="0.25">
      <c r="A18" s="75" t="s">
        <v>452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489</v>
      </c>
      <c r="B20" s="102">
        <f t="shared" ref="B20:G20" si="1">SUM(B21:B25)</f>
        <v>1997487269.96</v>
      </c>
      <c r="C20" s="102">
        <f t="shared" si="1"/>
        <v>2038627725.4300003</v>
      </c>
      <c r="D20" s="102">
        <f t="shared" si="1"/>
        <v>2132021609.6599996</v>
      </c>
      <c r="E20" s="102">
        <f t="shared" si="1"/>
        <v>2262917655.2699995</v>
      </c>
      <c r="F20" s="102">
        <f t="shared" si="1"/>
        <v>2366112016.4400001</v>
      </c>
      <c r="G20" s="102">
        <f t="shared" si="1"/>
        <v>2421149456.4500008</v>
      </c>
    </row>
    <row r="21" spans="1:7" x14ac:dyDescent="0.25">
      <c r="A21" s="51" t="s">
        <v>455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456</v>
      </c>
      <c r="B22" s="59">
        <v>23747128.149999999</v>
      </c>
      <c r="C22" s="59">
        <v>36694629.899999999</v>
      </c>
      <c r="D22" s="59">
        <v>5553923.5199999996</v>
      </c>
      <c r="E22" s="59">
        <v>4621967.21</v>
      </c>
      <c r="F22" s="59">
        <v>0</v>
      </c>
      <c r="G22" s="59">
        <v>0</v>
      </c>
    </row>
    <row r="23" spans="1:7" x14ac:dyDescent="0.25">
      <c r="A23" s="51" t="s">
        <v>457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458</v>
      </c>
      <c r="B24" s="59">
        <v>1973740141.8099999</v>
      </c>
      <c r="C24" s="59">
        <v>2001933095.5300002</v>
      </c>
      <c r="D24" s="59">
        <v>2126467686.1399996</v>
      </c>
      <c r="E24" s="59">
        <v>2258295688.0599995</v>
      </c>
      <c r="F24" s="59">
        <v>2366112016.4400001</v>
      </c>
      <c r="G24" s="59">
        <v>2421149456.4500008</v>
      </c>
    </row>
    <row r="25" spans="1:7" x14ac:dyDescent="0.25">
      <c r="A25" s="52" t="s">
        <v>459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490</v>
      </c>
      <c r="B27" s="102">
        <f t="shared" ref="B27:G27" si="2">+B28</f>
        <v>0</v>
      </c>
      <c r="C27" s="102">
        <f t="shared" si="2"/>
        <v>0</v>
      </c>
      <c r="D27" s="102">
        <f t="shared" si="2"/>
        <v>0</v>
      </c>
      <c r="E27" s="102">
        <f t="shared" si="2"/>
        <v>0</v>
      </c>
      <c r="F27" s="102">
        <f t="shared" si="2"/>
        <v>0</v>
      </c>
      <c r="G27" s="102">
        <f t="shared" si="2"/>
        <v>0</v>
      </c>
    </row>
    <row r="28" spans="1:7" x14ac:dyDescent="0.25">
      <c r="A28" s="51" t="s">
        <v>289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491</v>
      </c>
      <c r="B30" s="102">
        <f t="shared" ref="B30:G30" si="3">+B6+B20+B27</f>
        <v>3433786682.9700003</v>
      </c>
      <c r="C30" s="102">
        <f t="shared" si="3"/>
        <v>3491261011.2900004</v>
      </c>
      <c r="D30" s="102">
        <f t="shared" si="3"/>
        <v>3701418219.4599991</v>
      </c>
      <c r="E30" s="102">
        <f t="shared" si="3"/>
        <v>4048280217.2699995</v>
      </c>
      <c r="F30" s="102">
        <f t="shared" si="3"/>
        <v>4238817593.3699999</v>
      </c>
      <c r="G30" s="102">
        <f t="shared" si="3"/>
        <v>4350085253.3300009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291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463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293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464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543</v>
      </c>
    </row>
    <row r="39" spans="1:7" x14ac:dyDescent="0.25">
      <c r="A39" t="s">
        <v>544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sqref="A1:G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8" t="s">
        <v>494</v>
      </c>
      <c r="B1" s="131"/>
      <c r="C1" s="131"/>
      <c r="D1" s="131"/>
      <c r="E1" s="131"/>
      <c r="F1" s="131"/>
      <c r="G1" s="132"/>
    </row>
    <row r="2" spans="1:7" x14ac:dyDescent="0.25">
      <c r="A2" s="133" t="str">
        <f>'Formato 1'!A2</f>
        <v>Universidad de Guanajuato</v>
      </c>
      <c r="B2" s="134"/>
      <c r="C2" s="134"/>
      <c r="D2" s="134"/>
      <c r="E2" s="134"/>
      <c r="F2" s="134"/>
      <c r="G2" s="135"/>
    </row>
    <row r="3" spans="1:7" x14ac:dyDescent="0.25">
      <c r="A3" s="136" t="s">
        <v>495</v>
      </c>
      <c r="B3" s="137"/>
      <c r="C3" s="137"/>
      <c r="D3" s="137"/>
      <c r="E3" s="137"/>
      <c r="F3" s="137"/>
      <c r="G3" s="138"/>
    </row>
    <row r="4" spans="1:7" x14ac:dyDescent="0.25">
      <c r="A4" s="136" t="s">
        <v>2</v>
      </c>
      <c r="B4" s="137"/>
      <c r="C4" s="137"/>
      <c r="D4" s="137"/>
      <c r="E4" s="137"/>
      <c r="F4" s="137"/>
      <c r="G4" s="138"/>
    </row>
    <row r="5" spans="1:7" x14ac:dyDescent="0.25">
      <c r="A5" s="103" t="s">
        <v>5</v>
      </c>
      <c r="B5" s="128">
        <v>2021</v>
      </c>
      <c r="C5" s="127">
        <v>2022</v>
      </c>
      <c r="D5" s="127">
        <v>2023</v>
      </c>
      <c r="E5" s="127">
        <v>2024</v>
      </c>
      <c r="F5" s="127">
        <v>2025</v>
      </c>
      <c r="G5" s="127">
        <v>2026</v>
      </c>
    </row>
    <row r="6" spans="1:7" ht="15.75" customHeight="1" x14ac:dyDescent="0.25">
      <c r="A6" s="25" t="s">
        <v>467</v>
      </c>
      <c r="B6" s="102">
        <v>1528311194.28</v>
      </c>
      <c r="C6" s="102">
        <v>1637167701.0699999</v>
      </c>
      <c r="D6" s="102">
        <v>1666311902.8399999</v>
      </c>
      <c r="E6" s="102">
        <v>1741781710.1200001</v>
      </c>
      <c r="F6" s="102">
        <v>1937055244.2700005</v>
      </c>
      <c r="G6" s="102">
        <f>SUM(G7:G15)</f>
        <v>2365245137.1300001</v>
      </c>
    </row>
    <row r="7" spans="1:7" x14ac:dyDescent="0.25">
      <c r="A7" s="51" t="s">
        <v>468</v>
      </c>
      <c r="B7" s="58">
        <v>1021969500.92</v>
      </c>
      <c r="C7" s="58">
        <v>1065785775.14</v>
      </c>
      <c r="D7" s="58">
        <v>1196546157.3</v>
      </c>
      <c r="E7" s="58">
        <v>1273981370.75</v>
      </c>
      <c r="F7" s="58">
        <v>1466243092.0599999</v>
      </c>
      <c r="G7" s="58">
        <v>1579988147.6900001</v>
      </c>
    </row>
    <row r="8" spans="1:7" ht="15.75" customHeight="1" x14ac:dyDescent="0.25">
      <c r="A8" s="51" t="s">
        <v>469</v>
      </c>
      <c r="B8" s="58">
        <v>47631787.700000003</v>
      </c>
      <c r="C8" s="58">
        <v>67392985.959999993</v>
      </c>
      <c r="D8" s="58">
        <v>64388319.289999999</v>
      </c>
      <c r="E8" s="58">
        <v>63739284.289999999</v>
      </c>
      <c r="F8" s="58">
        <v>59795046.100000046</v>
      </c>
      <c r="G8" s="58">
        <v>141714285.15999994</v>
      </c>
    </row>
    <row r="9" spans="1:7" x14ac:dyDescent="0.25">
      <c r="A9" s="51" t="s">
        <v>470</v>
      </c>
      <c r="B9" s="58">
        <v>250643497.08000001</v>
      </c>
      <c r="C9" s="58">
        <v>286447657.43000001</v>
      </c>
      <c r="D9" s="58">
        <v>243810739.68000001</v>
      </c>
      <c r="E9" s="58">
        <v>227598807.71000001</v>
      </c>
      <c r="F9" s="58">
        <v>221839242.11000013</v>
      </c>
      <c r="G9" s="58">
        <v>402794343.22000027</v>
      </c>
    </row>
    <row r="10" spans="1:7" x14ac:dyDescent="0.25">
      <c r="A10" s="51" t="s">
        <v>471</v>
      </c>
      <c r="B10" s="58">
        <v>77210328.810000002</v>
      </c>
      <c r="C10" s="58">
        <v>78044132.450000003</v>
      </c>
      <c r="D10" s="58">
        <v>86742119.459999993</v>
      </c>
      <c r="E10" s="58">
        <v>87103964.629999995</v>
      </c>
      <c r="F10" s="58">
        <v>89032747.430000007</v>
      </c>
      <c r="G10" s="58">
        <v>102591645.04000001</v>
      </c>
    </row>
    <row r="11" spans="1:7" x14ac:dyDescent="0.25">
      <c r="A11" s="51" t="s">
        <v>472</v>
      </c>
      <c r="B11" s="58">
        <v>77585582.790000007</v>
      </c>
      <c r="C11" s="58">
        <v>57775485.549999997</v>
      </c>
      <c r="D11" s="58">
        <v>39605596.280000001</v>
      </c>
      <c r="E11" s="58">
        <v>61054340.859999999</v>
      </c>
      <c r="F11" s="58">
        <v>43040902.169999987</v>
      </c>
      <c r="G11" s="58">
        <v>90657027.050000012</v>
      </c>
    </row>
    <row r="12" spans="1:7" x14ac:dyDescent="0.25">
      <c r="A12" s="51" t="s">
        <v>473</v>
      </c>
      <c r="B12" s="58">
        <v>53270496.979999997</v>
      </c>
      <c r="C12" s="58">
        <v>81721664.540000007</v>
      </c>
      <c r="D12" s="58">
        <v>35218970.829999998</v>
      </c>
      <c r="E12" s="58">
        <v>28303941.879999999</v>
      </c>
      <c r="F12" s="58">
        <v>57104214.399999991</v>
      </c>
      <c r="G12" s="58">
        <v>47499688.969999991</v>
      </c>
    </row>
    <row r="13" spans="1:7" x14ac:dyDescent="0.25">
      <c r="A13" s="52" t="s">
        <v>474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475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476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477</v>
      </c>
      <c r="B17" s="102">
        <v>2027198080.0000002</v>
      </c>
      <c r="C17" s="102">
        <v>2134144016.9099998</v>
      </c>
      <c r="D17" s="102">
        <v>2274797223.1299996</v>
      </c>
      <c r="E17" s="102">
        <v>2357460097.5299997</v>
      </c>
      <c r="F17" s="102">
        <v>2358199283.1700039</v>
      </c>
      <c r="G17" s="102">
        <f>SUM(G18:G26)</f>
        <v>2667129673.6200013</v>
      </c>
    </row>
    <row r="18" spans="1:7" x14ac:dyDescent="0.25">
      <c r="A18" s="51" t="s">
        <v>468</v>
      </c>
      <c r="B18" s="59">
        <v>1892715993.6099999</v>
      </c>
      <c r="C18" s="59">
        <v>1979082949.47</v>
      </c>
      <c r="D18" s="59">
        <v>2047265621.97</v>
      </c>
      <c r="E18" s="59">
        <v>2157730940.6399999</v>
      </c>
      <c r="F18" s="59">
        <v>2133617318.800004</v>
      </c>
      <c r="G18" s="59">
        <v>2255774743.5200009</v>
      </c>
    </row>
    <row r="19" spans="1:7" x14ac:dyDescent="0.25">
      <c r="A19" s="51" t="s">
        <v>469</v>
      </c>
      <c r="B19" s="59">
        <v>41842775.130000003</v>
      </c>
      <c r="C19" s="59">
        <v>39374947.609999999</v>
      </c>
      <c r="D19" s="59">
        <v>40621781.310000002</v>
      </c>
      <c r="E19" s="59">
        <v>41600226.600000001</v>
      </c>
      <c r="F19" s="59">
        <v>42222995.460000008</v>
      </c>
      <c r="G19" s="59">
        <v>41413164.839999966</v>
      </c>
    </row>
    <row r="20" spans="1:7" x14ac:dyDescent="0.25">
      <c r="A20" s="51" t="s">
        <v>470</v>
      </c>
      <c r="B20" s="59">
        <v>48478368</v>
      </c>
      <c r="C20" s="59">
        <v>72821855.530000001</v>
      </c>
      <c r="D20" s="59">
        <v>114617912.8</v>
      </c>
      <c r="E20" s="59">
        <v>110290398.14</v>
      </c>
      <c r="F20" s="59">
        <v>141413434.70999995</v>
      </c>
      <c r="G20" s="59">
        <v>246139938.16000023</v>
      </c>
    </row>
    <row r="21" spans="1:7" x14ac:dyDescent="0.25">
      <c r="A21" s="51" t="s">
        <v>471</v>
      </c>
      <c r="B21" s="59">
        <v>8184686.6399999997</v>
      </c>
      <c r="C21" s="59">
        <v>4738219.72</v>
      </c>
      <c r="D21" s="59">
        <v>3586321.21</v>
      </c>
      <c r="E21" s="59">
        <v>1571163.46</v>
      </c>
      <c r="F21" s="59">
        <v>809922.57000000007</v>
      </c>
      <c r="G21" s="59">
        <v>40467667.539999999</v>
      </c>
    </row>
    <row r="22" spans="1:7" x14ac:dyDescent="0.25">
      <c r="A22" s="52" t="s">
        <v>472</v>
      </c>
      <c r="B22" s="59">
        <v>31668202.93</v>
      </c>
      <c r="C22" s="59">
        <v>20223935.789999999</v>
      </c>
      <c r="D22" s="59">
        <v>2362203.1800000002</v>
      </c>
      <c r="E22" s="59">
        <v>10175466.390000001</v>
      </c>
      <c r="F22" s="59">
        <v>3622965.9699999997</v>
      </c>
      <c r="G22" s="59">
        <v>24004831.019999996</v>
      </c>
    </row>
    <row r="23" spans="1:7" x14ac:dyDescent="0.25">
      <c r="A23" s="52" t="s">
        <v>473</v>
      </c>
      <c r="B23" s="59">
        <v>4308053.6900000004</v>
      </c>
      <c r="C23" s="59">
        <v>17902108.789999999</v>
      </c>
      <c r="D23" s="59">
        <v>66343382.659999996</v>
      </c>
      <c r="E23" s="59">
        <v>36091902.299999997</v>
      </c>
      <c r="F23" s="59">
        <v>36512645.659999996</v>
      </c>
      <c r="G23" s="59">
        <v>59329328.540000007</v>
      </c>
    </row>
    <row r="24" spans="1:7" x14ac:dyDescent="0.25">
      <c r="A24" s="52" t="s">
        <v>474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478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476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453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479</v>
      </c>
      <c r="B28" s="102">
        <v>3555509274.2800002</v>
      </c>
      <c r="C28" s="102">
        <v>3771311717.9799995</v>
      </c>
      <c r="D28" s="102">
        <v>3941109125.9699993</v>
      </c>
      <c r="E28" s="102">
        <v>4099241807.6499996</v>
      </c>
      <c r="F28" s="102">
        <v>4295254527.4400043</v>
      </c>
      <c r="G28" s="102">
        <f>+G6+G17</f>
        <v>5032374810.7500019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492</v>
      </c>
    </row>
    <row r="32" spans="1:7" x14ac:dyDescent="0.25">
      <c r="A32" t="s">
        <v>493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48" t="s">
        <v>496</v>
      </c>
      <c r="B1" s="131"/>
      <c r="C1" s="131"/>
      <c r="D1" s="131"/>
      <c r="E1" s="131"/>
      <c r="F1" s="131"/>
    </row>
    <row r="2" spans="1:6" x14ac:dyDescent="0.25">
      <c r="A2" s="133" t="str">
        <f>'Formato 1'!A2</f>
        <v>Universidad de Guanajuato</v>
      </c>
      <c r="B2" s="134"/>
      <c r="C2" s="134"/>
      <c r="D2" s="134"/>
      <c r="E2" s="134"/>
      <c r="F2" s="135"/>
    </row>
    <row r="3" spans="1:6" x14ac:dyDescent="0.25">
      <c r="A3" s="136" t="s">
        <v>497</v>
      </c>
      <c r="B3" s="137"/>
      <c r="C3" s="137"/>
      <c r="D3" s="137"/>
      <c r="E3" s="137"/>
      <c r="F3" s="138"/>
    </row>
    <row r="4" spans="1:6" ht="30" x14ac:dyDescent="0.25">
      <c r="A4" s="103" t="s">
        <v>5</v>
      </c>
      <c r="B4" s="7" t="s">
        <v>498</v>
      </c>
      <c r="C4" s="32" t="s">
        <v>499</v>
      </c>
      <c r="D4" s="32" t="s">
        <v>500</v>
      </c>
      <c r="E4" s="32" t="s">
        <v>501</v>
      </c>
      <c r="F4" s="32" t="s">
        <v>502</v>
      </c>
    </row>
    <row r="5" spans="1:6" ht="15.75" customHeight="1" x14ac:dyDescent="0.25">
      <c r="A5" s="107" t="s">
        <v>503</v>
      </c>
      <c r="B5" s="112"/>
      <c r="C5" s="112"/>
      <c r="D5" s="112"/>
      <c r="E5" s="112"/>
      <c r="F5" s="112"/>
    </row>
    <row r="6" spans="1:6" ht="30" x14ac:dyDescent="0.25">
      <c r="A6" s="110" t="s">
        <v>504</v>
      </c>
      <c r="B6" s="109"/>
      <c r="C6" s="109"/>
      <c r="D6" s="109"/>
      <c r="E6" s="109"/>
      <c r="F6" s="109"/>
    </row>
    <row r="7" spans="1:6" ht="15.75" customHeight="1" x14ac:dyDescent="0.25">
      <c r="A7" s="110" t="s">
        <v>505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506</v>
      </c>
      <c r="B9" s="109"/>
      <c r="C9" s="109"/>
      <c r="D9" s="109"/>
      <c r="E9" s="109"/>
      <c r="F9" s="109"/>
    </row>
    <row r="10" spans="1:6" x14ac:dyDescent="0.25">
      <c r="A10" s="110" t="s">
        <v>507</v>
      </c>
      <c r="B10" s="119"/>
      <c r="C10" s="119"/>
      <c r="D10" s="119"/>
      <c r="E10" s="119"/>
      <c r="F10" s="119"/>
    </row>
    <row r="11" spans="1:6" x14ac:dyDescent="0.25">
      <c r="A11" s="56" t="s">
        <v>508</v>
      </c>
      <c r="B11" s="119"/>
      <c r="C11" s="119"/>
      <c r="D11" s="119"/>
      <c r="E11" s="119"/>
      <c r="F11" s="119"/>
    </row>
    <row r="12" spans="1:6" x14ac:dyDescent="0.25">
      <c r="A12" s="56" t="s">
        <v>509</v>
      </c>
      <c r="B12" s="119"/>
      <c r="C12" s="119"/>
      <c r="D12" s="119"/>
      <c r="E12" s="119"/>
      <c r="F12" s="119"/>
    </row>
    <row r="13" spans="1:6" x14ac:dyDescent="0.25">
      <c r="A13" s="56" t="s">
        <v>510</v>
      </c>
      <c r="B13" s="119"/>
      <c r="C13" s="119"/>
      <c r="D13" s="119"/>
      <c r="E13" s="119"/>
      <c r="F13" s="119"/>
    </row>
    <row r="14" spans="1:6" x14ac:dyDescent="0.25">
      <c r="A14" s="110" t="s">
        <v>511</v>
      </c>
      <c r="B14" s="119"/>
      <c r="C14" s="119"/>
      <c r="D14" s="119"/>
      <c r="E14" s="119"/>
      <c r="F14" s="119"/>
    </row>
    <row r="15" spans="1:6" x14ac:dyDescent="0.25">
      <c r="A15" s="56" t="s">
        <v>508</v>
      </c>
      <c r="B15" s="119"/>
      <c r="C15" s="119"/>
      <c r="D15" s="119"/>
      <c r="E15" s="119"/>
      <c r="F15" s="119"/>
    </row>
    <row r="16" spans="1:6" x14ac:dyDescent="0.25">
      <c r="A16" s="56" t="s">
        <v>509</v>
      </c>
      <c r="B16" s="120"/>
      <c r="C16" s="120"/>
      <c r="D16" s="120"/>
      <c r="E16" s="120"/>
      <c r="F16" s="120"/>
    </row>
    <row r="17" spans="1:6" x14ac:dyDescent="0.25">
      <c r="A17" s="56" t="s">
        <v>510</v>
      </c>
      <c r="B17" s="121"/>
      <c r="C17" s="121"/>
      <c r="D17" s="121"/>
      <c r="E17" s="121"/>
      <c r="F17" s="121"/>
    </row>
    <row r="18" spans="1:6" x14ac:dyDescent="0.25">
      <c r="A18" s="110" t="s">
        <v>512</v>
      </c>
      <c r="B18" s="121"/>
      <c r="C18" s="121"/>
      <c r="D18" s="121"/>
      <c r="E18" s="121"/>
      <c r="F18" s="121"/>
    </row>
    <row r="19" spans="1:6" x14ac:dyDescent="0.25">
      <c r="A19" s="110" t="s">
        <v>513</v>
      </c>
      <c r="B19" s="121"/>
      <c r="C19" s="121"/>
      <c r="D19" s="121"/>
      <c r="E19" s="121"/>
      <c r="F19" s="121"/>
    </row>
    <row r="20" spans="1:6" x14ac:dyDescent="0.25">
      <c r="A20" s="110" t="s">
        <v>514</v>
      </c>
      <c r="B20" s="122"/>
      <c r="C20" s="122"/>
      <c r="D20" s="122"/>
      <c r="E20" s="122"/>
      <c r="F20" s="122"/>
    </row>
    <row r="21" spans="1:6" x14ac:dyDescent="0.25">
      <c r="A21" s="110" t="s">
        <v>515</v>
      </c>
      <c r="B21" s="122"/>
      <c r="C21" s="122"/>
      <c r="D21" s="122"/>
      <c r="E21" s="122"/>
      <c r="F21" s="122"/>
    </row>
    <row r="22" spans="1:6" x14ac:dyDescent="0.25">
      <c r="A22" s="110" t="s">
        <v>516</v>
      </c>
      <c r="B22" s="122"/>
      <c r="C22" s="122"/>
      <c r="D22" s="122"/>
      <c r="E22" s="122"/>
      <c r="F22" s="122"/>
    </row>
    <row r="23" spans="1:6" x14ac:dyDescent="0.25">
      <c r="A23" s="110" t="s">
        <v>517</v>
      </c>
      <c r="B23" s="122"/>
      <c r="C23" s="122"/>
      <c r="D23" s="122"/>
      <c r="E23" s="122"/>
      <c r="F23" s="122"/>
    </row>
    <row r="24" spans="1:6" x14ac:dyDescent="0.25">
      <c r="A24" s="110" t="s">
        <v>518</v>
      </c>
      <c r="B24" s="114"/>
      <c r="C24" s="114"/>
      <c r="D24" s="114"/>
      <c r="E24" s="114"/>
      <c r="F24" s="114"/>
    </row>
    <row r="25" spans="1:6" x14ac:dyDescent="0.25">
      <c r="A25" s="110" t="s">
        <v>519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520</v>
      </c>
      <c r="B27" s="113"/>
      <c r="C27" s="113"/>
      <c r="D27" s="113"/>
      <c r="E27" s="113"/>
      <c r="F27" s="113"/>
    </row>
    <row r="28" spans="1:6" x14ac:dyDescent="0.25">
      <c r="A28" s="110" t="s">
        <v>521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522</v>
      </c>
      <c r="B30" s="47"/>
      <c r="C30" s="47"/>
      <c r="D30" s="47"/>
      <c r="E30" s="47"/>
      <c r="F30" s="47"/>
    </row>
    <row r="31" spans="1:6" x14ac:dyDescent="0.25">
      <c r="A31" s="118" t="s">
        <v>507</v>
      </c>
      <c r="B31" s="74"/>
      <c r="C31" s="74"/>
      <c r="D31" s="74"/>
      <c r="E31" s="74"/>
      <c r="F31" s="74"/>
    </row>
    <row r="32" spans="1:6" x14ac:dyDescent="0.25">
      <c r="A32" s="118" t="s">
        <v>511</v>
      </c>
      <c r="B32" s="74"/>
      <c r="C32" s="74"/>
      <c r="D32" s="74"/>
      <c r="E32" s="74"/>
      <c r="F32" s="74"/>
    </row>
    <row r="33" spans="1:6" x14ac:dyDescent="0.25">
      <c r="A33" s="118" t="s">
        <v>523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524</v>
      </c>
      <c r="B35" s="47"/>
      <c r="C35" s="47"/>
      <c r="D35" s="47"/>
      <c r="E35" s="47"/>
      <c r="F35" s="47"/>
    </row>
    <row r="36" spans="1:6" x14ac:dyDescent="0.25">
      <c r="A36" s="118" t="s">
        <v>525</v>
      </c>
      <c r="B36" s="47"/>
      <c r="C36" s="47"/>
      <c r="D36" s="47"/>
      <c r="E36" s="47"/>
      <c r="F36" s="47"/>
    </row>
    <row r="37" spans="1:6" x14ac:dyDescent="0.25">
      <c r="A37" s="118" t="s">
        <v>526</v>
      </c>
      <c r="B37" s="47"/>
      <c r="C37" s="47"/>
      <c r="D37" s="47"/>
      <c r="E37" s="47"/>
      <c r="F37" s="47"/>
    </row>
    <row r="38" spans="1:6" x14ac:dyDescent="0.25">
      <c r="A38" s="118" t="s">
        <v>527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528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529</v>
      </c>
      <c r="B42" s="47"/>
      <c r="C42" s="47"/>
      <c r="D42" s="47"/>
      <c r="E42" s="47"/>
      <c r="F42" s="47"/>
    </row>
    <row r="43" spans="1:6" x14ac:dyDescent="0.25">
      <c r="A43" s="118" t="s">
        <v>530</v>
      </c>
      <c r="B43" s="74"/>
      <c r="C43" s="74"/>
      <c r="D43" s="74"/>
      <c r="E43" s="74"/>
      <c r="F43" s="74"/>
    </row>
    <row r="44" spans="1:6" x14ac:dyDescent="0.25">
      <c r="A44" s="118" t="s">
        <v>531</v>
      </c>
      <c r="B44" s="74"/>
      <c r="C44" s="74"/>
      <c r="D44" s="74"/>
      <c r="E44" s="74"/>
      <c r="F44" s="74"/>
    </row>
    <row r="45" spans="1:6" x14ac:dyDescent="0.25">
      <c r="A45" s="118" t="s">
        <v>532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533</v>
      </c>
      <c r="B47" s="47"/>
      <c r="C47" s="47"/>
      <c r="D47" s="47"/>
      <c r="E47" s="47"/>
      <c r="F47" s="47"/>
    </row>
    <row r="48" spans="1:6" x14ac:dyDescent="0.25">
      <c r="A48" s="118" t="s">
        <v>531</v>
      </c>
      <c r="B48" s="74"/>
      <c r="C48" s="74"/>
      <c r="D48" s="74"/>
      <c r="E48" s="74"/>
      <c r="F48" s="74"/>
    </row>
    <row r="49" spans="1:6" x14ac:dyDescent="0.25">
      <c r="A49" s="118" t="s">
        <v>532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534</v>
      </c>
      <c r="B51" s="47"/>
      <c r="C51" s="47"/>
      <c r="D51" s="47"/>
      <c r="E51" s="47"/>
      <c r="F51" s="47"/>
    </row>
    <row r="52" spans="1:6" x14ac:dyDescent="0.25">
      <c r="A52" s="118" t="s">
        <v>531</v>
      </c>
      <c r="B52" s="74"/>
      <c r="C52" s="74"/>
      <c r="D52" s="74"/>
      <c r="E52" s="74"/>
      <c r="F52" s="74"/>
    </row>
    <row r="53" spans="1:6" x14ac:dyDescent="0.25">
      <c r="A53" s="118" t="s">
        <v>532</v>
      </c>
      <c r="B53" s="74"/>
      <c r="C53" s="74"/>
      <c r="D53" s="74"/>
      <c r="E53" s="74"/>
      <c r="F53" s="74"/>
    </row>
    <row r="54" spans="1:6" x14ac:dyDescent="0.25">
      <c r="A54" s="118" t="s">
        <v>535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536</v>
      </c>
      <c r="B56" s="47"/>
      <c r="C56" s="47"/>
      <c r="D56" s="47"/>
      <c r="E56" s="47"/>
      <c r="F56" s="47"/>
    </row>
    <row r="57" spans="1:6" x14ac:dyDescent="0.25">
      <c r="A57" s="118" t="s">
        <v>531</v>
      </c>
      <c r="B57" s="74"/>
      <c r="C57" s="74"/>
      <c r="D57" s="74"/>
      <c r="E57" s="74"/>
      <c r="F57" s="74"/>
    </row>
    <row r="58" spans="1:6" x14ac:dyDescent="0.25">
      <c r="A58" s="118" t="s">
        <v>532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537</v>
      </c>
      <c r="B60" s="47"/>
      <c r="C60" s="47"/>
      <c r="D60" s="47"/>
      <c r="E60" s="47"/>
      <c r="F60" s="47"/>
    </row>
    <row r="61" spans="1:6" x14ac:dyDescent="0.25">
      <c r="A61" s="118" t="s">
        <v>538</v>
      </c>
      <c r="B61" s="105"/>
      <c r="C61" s="105"/>
      <c r="D61" s="105"/>
      <c r="E61" s="105"/>
      <c r="F61" s="105"/>
    </row>
    <row r="62" spans="1:6" x14ac:dyDescent="0.25">
      <c r="A62" s="118" t="s">
        <v>539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540</v>
      </c>
      <c r="B64" s="105"/>
      <c r="C64" s="105"/>
      <c r="D64" s="105"/>
      <c r="E64" s="105"/>
      <c r="F64" s="105"/>
    </row>
    <row r="65" spans="1:6" x14ac:dyDescent="0.25">
      <c r="A65" s="118" t="s">
        <v>541</v>
      </c>
      <c r="B65" s="105"/>
      <c r="C65" s="105"/>
      <c r="D65" s="105"/>
      <c r="E65" s="105"/>
      <c r="F65" s="105"/>
    </row>
    <row r="66" spans="1:6" x14ac:dyDescent="0.25">
      <c r="A66" s="118" t="s">
        <v>542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F21" sqref="F21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0" t="s">
        <v>123</v>
      </c>
      <c r="B1" s="131"/>
      <c r="C1" s="131"/>
      <c r="D1" s="131"/>
      <c r="E1" s="131"/>
      <c r="F1" s="131"/>
      <c r="G1" s="131"/>
      <c r="H1" s="132"/>
    </row>
    <row r="2" spans="1:8" x14ac:dyDescent="0.25">
      <c r="A2" s="133" t="str">
        <f>'Formato 1'!A2</f>
        <v>Universidad de Guanajuato</v>
      </c>
      <c r="B2" s="134"/>
      <c r="C2" s="134"/>
      <c r="D2" s="134"/>
      <c r="E2" s="134"/>
      <c r="F2" s="134"/>
      <c r="G2" s="134"/>
      <c r="H2" s="135"/>
    </row>
    <row r="3" spans="1:8" ht="15" customHeight="1" x14ac:dyDescent="0.25">
      <c r="A3" s="136" t="s">
        <v>124</v>
      </c>
      <c r="B3" s="137"/>
      <c r="C3" s="137"/>
      <c r="D3" s="137"/>
      <c r="E3" s="137"/>
      <c r="F3" s="137"/>
      <c r="G3" s="137"/>
      <c r="H3" s="138"/>
    </row>
    <row r="4" spans="1:8" ht="15" customHeight="1" x14ac:dyDescent="0.25">
      <c r="A4" s="136" t="s">
        <v>553</v>
      </c>
      <c r="B4" s="137"/>
      <c r="C4" s="137"/>
      <c r="D4" s="137"/>
      <c r="E4" s="137"/>
      <c r="F4" s="137"/>
      <c r="G4" s="137"/>
      <c r="H4" s="138"/>
    </row>
    <row r="5" spans="1:8" x14ac:dyDescent="0.25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1302249478</v>
      </c>
      <c r="C18" s="91"/>
      <c r="D18" s="91"/>
      <c r="E18" s="91"/>
      <c r="F18" s="4">
        <v>1227542724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1302249478</v>
      </c>
      <c r="C20" s="4">
        <v>0</v>
      </c>
      <c r="D20" s="4">
        <v>0</v>
      </c>
      <c r="E20" s="4">
        <v>0</v>
      </c>
      <c r="F20" s="4">
        <v>1227542724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>SUM(C42:C44)</f>
        <v>0</v>
      </c>
      <c r="D41" s="4">
        <f>SUM(D42:D44)</f>
        <v>0</v>
      </c>
      <c r="E41" s="4">
        <f>SUM(E42:E44)</f>
        <v>0</v>
      </c>
      <c r="F41" s="4">
        <f>SUM(F42:F44)</f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B17:B30 G11:H21 C8:C22 D17:F21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sqref="A1:K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0" t="s">
        <v>163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1" ht="14.45" customHeight="1" x14ac:dyDescent="0.25">
      <c r="A2" s="133" t="str">
        <f>'Formato 1'!A2</f>
        <v>Universidad de Guanajuato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1" x14ac:dyDescent="0.25">
      <c r="A3" s="136" t="s">
        <v>164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</row>
    <row r="4" spans="1:11" x14ac:dyDescent="0.25">
      <c r="A4" s="136" t="str">
        <f>'Formato 2'!A4</f>
        <v>Del 1 de enero al 30 de junio de 2026</v>
      </c>
      <c r="B4" s="137"/>
      <c r="C4" s="137"/>
      <c r="D4" s="137"/>
      <c r="E4" s="137"/>
      <c r="F4" s="137"/>
      <c r="G4" s="137"/>
      <c r="H4" s="137"/>
      <c r="I4" s="137"/>
      <c r="J4" s="137"/>
      <c r="K4" s="138"/>
    </row>
    <row r="5" spans="1:1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554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177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178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179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180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181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182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183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184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185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8"/>
  <sheetViews>
    <sheetView showGridLines="0" zoomScale="75" zoomScaleNormal="75" workbookViewId="0">
      <selection activeCell="A2" sqref="A2:D2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0" t="s">
        <v>186</v>
      </c>
      <c r="B1" s="131"/>
      <c r="C1" s="131"/>
      <c r="D1" s="132"/>
    </row>
    <row r="2" spans="1:4" x14ac:dyDescent="0.25">
      <c r="A2" s="133" t="str">
        <f>'Formato 1'!A2</f>
        <v>Universidad de Guanajuato</v>
      </c>
      <c r="B2" s="134"/>
      <c r="C2" s="134"/>
      <c r="D2" s="135"/>
    </row>
    <row r="3" spans="1:4" x14ac:dyDescent="0.25">
      <c r="A3" s="136" t="s">
        <v>187</v>
      </c>
      <c r="B3" s="137"/>
      <c r="C3" s="137"/>
      <c r="D3" s="138"/>
    </row>
    <row r="4" spans="1:4" x14ac:dyDescent="0.25">
      <c r="A4" s="136" t="str">
        <f>'Formato 3'!A4</f>
        <v>Del 1 de enero al 30 de junio de 2026</v>
      </c>
      <c r="B4" s="137"/>
      <c r="C4" s="137"/>
      <c r="D4" s="138"/>
    </row>
    <row r="5" spans="1:4" x14ac:dyDescent="0.25">
      <c r="A5" s="139" t="s">
        <v>2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5</v>
      </c>
      <c r="B7" s="7" t="s">
        <v>188</v>
      </c>
      <c r="C7" s="7" t="s">
        <v>189</v>
      </c>
      <c r="D7" s="7" t="s">
        <v>190</v>
      </c>
    </row>
    <row r="8" spans="1:4" x14ac:dyDescent="0.25">
      <c r="A8" s="3" t="s">
        <v>191</v>
      </c>
      <c r="B8" s="13">
        <f>SUM(B9:B11)</f>
        <v>4435551486</v>
      </c>
      <c r="C8" s="13">
        <f>SUM(C9:C11)</f>
        <v>2433256419.6400003</v>
      </c>
      <c r="D8" s="13">
        <f>SUM(D9:D11)</f>
        <v>2433256419.6400003</v>
      </c>
    </row>
    <row r="9" spans="1:4" x14ac:dyDescent="0.25">
      <c r="A9" s="51" t="s">
        <v>192</v>
      </c>
      <c r="B9" s="77">
        <v>1969321176</v>
      </c>
      <c r="C9" s="77">
        <v>1011758956.6600001</v>
      </c>
      <c r="D9" s="77">
        <v>1011758956.6600001</v>
      </c>
    </row>
    <row r="10" spans="1:4" x14ac:dyDescent="0.25">
      <c r="A10" s="51" t="s">
        <v>193</v>
      </c>
      <c r="B10" s="77">
        <v>2466230310</v>
      </c>
      <c r="C10" s="77">
        <v>1421497462.98</v>
      </c>
      <c r="D10" s="77">
        <v>1421497462.98</v>
      </c>
    </row>
    <row r="11" spans="1:4" x14ac:dyDescent="0.25">
      <c r="A11" s="51" t="s">
        <v>194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195</v>
      </c>
      <c r="B13" s="13">
        <f>SUM(B14:B15)</f>
        <v>4435551486.0000114</v>
      </c>
      <c r="C13" s="13">
        <f>SUM(C14:C15)</f>
        <v>1979263984.3800004</v>
      </c>
      <c r="D13" s="13">
        <f>SUM(D14:D15)</f>
        <v>1958297723.1199999</v>
      </c>
    </row>
    <row r="14" spans="1:4" x14ac:dyDescent="0.25">
      <c r="A14" s="51" t="s">
        <v>196</v>
      </c>
      <c r="B14" s="77">
        <v>1969321175.9999983</v>
      </c>
      <c r="C14" s="77">
        <v>815385357.73000169</v>
      </c>
      <c r="D14" s="77">
        <v>797052993.52999997</v>
      </c>
    </row>
    <row r="15" spans="1:4" x14ac:dyDescent="0.25">
      <c r="A15" s="51" t="s">
        <v>197</v>
      </c>
      <c r="B15" s="77">
        <v>2466230310.0000129</v>
      </c>
      <c r="C15" s="77">
        <v>1163878626.6499987</v>
      </c>
      <c r="D15" s="77">
        <v>1161244729.5899999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198</v>
      </c>
      <c r="B17" s="14">
        <v>0</v>
      </c>
      <c r="C17" s="13">
        <f>SUM(C18:C19)</f>
        <v>103184783.05999997</v>
      </c>
      <c r="D17" s="13">
        <f>SUM(D18:D19)</f>
        <v>99237953.53000012</v>
      </c>
    </row>
    <row r="18" spans="1:4" x14ac:dyDescent="0.25">
      <c r="A18" s="51" t="s">
        <v>199</v>
      </c>
      <c r="B18" s="15">
        <v>0</v>
      </c>
      <c r="C18" s="41">
        <v>34196428.030000038</v>
      </c>
      <c r="D18" s="41">
        <v>30567178.230000015</v>
      </c>
    </row>
    <row r="19" spans="1:4" x14ac:dyDescent="0.25">
      <c r="A19" s="51" t="s">
        <v>200</v>
      </c>
      <c r="B19" s="15">
        <v>0</v>
      </c>
      <c r="C19" s="41">
        <v>68988355.029999942</v>
      </c>
      <c r="D19" s="41">
        <v>68670775.300000101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201</v>
      </c>
      <c r="B21" s="13">
        <f>+B8-B13+B17</f>
        <v>-1.1444091796875E-5</v>
      </c>
      <c r="C21" s="13">
        <f>+C8-C13+C17</f>
        <v>557177218.31999993</v>
      </c>
      <c r="D21" s="13">
        <f>+D8-D13+D17</f>
        <v>574196650.05000055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202</v>
      </c>
      <c r="B23" s="13">
        <f>+B21-B11</f>
        <v>-1.1444091796875E-5</v>
      </c>
      <c r="C23" s="13">
        <f>+C21-C11</f>
        <v>557177218.31999993</v>
      </c>
      <c r="D23" s="13">
        <f>+D21-D11</f>
        <v>574196650.05000055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203</v>
      </c>
      <c r="B25" s="13">
        <f>+B23-B17</f>
        <v>-1.1444091796875E-5</v>
      </c>
      <c r="C25" s="13">
        <f>+C23-C17</f>
        <v>453992435.25999999</v>
      </c>
      <c r="D25" s="13">
        <f>+D23-D17</f>
        <v>474958696.52000046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204</v>
      </c>
      <c r="C28" s="7" t="s">
        <v>189</v>
      </c>
      <c r="D28" s="7" t="s">
        <v>205</v>
      </c>
    </row>
    <row r="29" spans="1:4" x14ac:dyDescent="0.25">
      <c r="A29" s="3" t="s">
        <v>206</v>
      </c>
      <c r="B29" s="4">
        <v>0</v>
      </c>
      <c r="C29" s="4">
        <v>0</v>
      </c>
      <c r="D29" s="4">
        <v>0</v>
      </c>
    </row>
    <row r="30" spans="1:4" x14ac:dyDescent="0.25">
      <c r="A30" s="51" t="s">
        <v>207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208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209</v>
      </c>
      <c r="B33" s="4">
        <f>+B25+B29</f>
        <v>-1.1444091796875E-5</v>
      </c>
      <c r="C33" s="4">
        <f>+C25+C29</f>
        <v>453992435.25999999</v>
      </c>
      <c r="D33" s="4">
        <f>+D25+D29</f>
        <v>474958696.52000046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188</v>
      </c>
      <c r="C36" s="7" t="s">
        <v>189</v>
      </c>
      <c r="D36" s="7" t="s">
        <v>190</v>
      </c>
    </row>
    <row r="37" spans="1:4" ht="14.45" customHeight="1" x14ac:dyDescent="0.25">
      <c r="A37" s="3" t="s">
        <v>210</v>
      </c>
      <c r="B37" s="4">
        <f>+B38+B39</f>
        <v>0</v>
      </c>
      <c r="C37" s="4">
        <f>+C38+C39</f>
        <v>0</v>
      </c>
      <c r="D37" s="4">
        <f>+D38+D39</f>
        <v>0</v>
      </c>
    </row>
    <row r="38" spans="1:4" x14ac:dyDescent="0.25">
      <c r="A38" s="51" t="s">
        <v>211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212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213</v>
      </c>
      <c r="B40" s="4">
        <f>+B41+B42</f>
        <v>0</v>
      </c>
      <c r="C40" s="4">
        <f>+C41+C42</f>
        <v>0</v>
      </c>
      <c r="D40" s="4">
        <f>+D41+D42</f>
        <v>0</v>
      </c>
    </row>
    <row r="41" spans="1:4" x14ac:dyDescent="0.25">
      <c r="A41" s="51" t="s">
        <v>214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215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216</v>
      </c>
      <c r="B44" s="4">
        <f>+B37-B40</f>
        <v>0</v>
      </c>
      <c r="C44" s="4">
        <f>+C37-C40</f>
        <v>0</v>
      </c>
      <c r="D44" s="4">
        <f>+D37-D40</f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188</v>
      </c>
      <c r="C47" s="7" t="s">
        <v>189</v>
      </c>
      <c r="D47" s="7" t="s">
        <v>190</v>
      </c>
    </row>
    <row r="48" spans="1:4" x14ac:dyDescent="0.25">
      <c r="A48" s="78" t="s">
        <v>217</v>
      </c>
      <c r="B48" s="79">
        <v>1969321176</v>
      </c>
      <c r="C48" s="79">
        <v>1011758956.6600001</v>
      </c>
      <c r="D48" s="79">
        <v>1011758956.6600001</v>
      </c>
    </row>
    <row r="49" spans="1:4" x14ac:dyDescent="0.25">
      <c r="A49" s="20" t="s">
        <v>218</v>
      </c>
      <c r="B49" s="4">
        <f>+B38-B41</f>
        <v>0</v>
      </c>
      <c r="C49" s="4">
        <f>+C38-C41</f>
        <v>0</v>
      </c>
      <c r="D49" s="4">
        <f>+D38-D41</f>
        <v>0</v>
      </c>
    </row>
    <row r="50" spans="1:4" x14ac:dyDescent="0.25">
      <c r="A50" s="80" t="s">
        <v>211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214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196</v>
      </c>
      <c r="B53" s="41">
        <v>1969321175.9999983</v>
      </c>
      <c r="C53" s="41">
        <v>815385357.73000169</v>
      </c>
      <c r="D53" s="41">
        <v>797052993.52999997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199</v>
      </c>
      <c r="B55" s="21">
        <v>0</v>
      </c>
      <c r="C55" s="41">
        <v>34196428.030000038</v>
      </c>
      <c r="D55" s="41">
        <v>30567178.230000015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219</v>
      </c>
      <c r="B57" s="4">
        <f>+B48+B49-B53+B55</f>
        <v>1.6689300537109375E-6</v>
      </c>
      <c r="C57" s="4">
        <f>+C48+C49-C53+C55</f>
        <v>230570026.95999843</v>
      </c>
      <c r="D57" s="4">
        <f>+D48+D49-D53+D55</f>
        <v>245273141.36000013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220</v>
      </c>
      <c r="B59" s="4">
        <f>+B57-B49</f>
        <v>1.6689300537109375E-6</v>
      </c>
      <c r="C59" s="4">
        <f>+C57-C49</f>
        <v>230570026.95999843</v>
      </c>
      <c r="D59" s="4">
        <f>+D57-D49</f>
        <v>245273141.36000013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188</v>
      </c>
      <c r="C62" s="7" t="s">
        <v>189</v>
      </c>
      <c r="D62" s="7" t="s">
        <v>190</v>
      </c>
    </row>
    <row r="63" spans="1:4" x14ac:dyDescent="0.25">
      <c r="A63" s="78" t="s">
        <v>193</v>
      </c>
      <c r="B63" s="81">
        <v>2466230310</v>
      </c>
      <c r="C63" s="81">
        <v>1421497462.98</v>
      </c>
      <c r="D63" s="81">
        <v>1421497462.98</v>
      </c>
    </row>
    <row r="64" spans="1:4" ht="30" x14ac:dyDescent="0.25">
      <c r="A64" s="20" t="s">
        <v>221</v>
      </c>
      <c r="B64" s="13">
        <f>+B65+B66</f>
        <v>0</v>
      </c>
      <c r="C64" s="13">
        <f>+C65+C66</f>
        <v>0</v>
      </c>
      <c r="D64" s="13">
        <f>+D65+D66</f>
        <v>0</v>
      </c>
    </row>
    <row r="65" spans="1:4" x14ac:dyDescent="0.25">
      <c r="A65" s="80" t="s">
        <v>212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215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222</v>
      </c>
      <c r="B68" s="77">
        <v>2466230310.0000129</v>
      </c>
      <c r="C68" s="77">
        <v>1163878626.6499987</v>
      </c>
      <c r="D68" s="77">
        <v>1161244729.5899999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200</v>
      </c>
      <c r="B70" s="15">
        <v>0</v>
      </c>
      <c r="C70" s="77">
        <v>68988355.029999942</v>
      </c>
      <c r="D70" s="77">
        <v>68670775.300000101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223</v>
      </c>
      <c r="B72" s="13">
        <f>+B63+B64-B68+B70</f>
        <v>-1.2874603271484375E-5</v>
      </c>
      <c r="C72" s="13">
        <f>+C63+C64-C68+C70</f>
        <v>326607191.36000133</v>
      </c>
      <c r="D72" s="13">
        <f>+D63+D64-D68+D70</f>
        <v>328923508.69000018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224</v>
      </c>
      <c r="B74" s="13">
        <f>+B72-B64</f>
        <v>-1.2874603271484375E-5</v>
      </c>
      <c r="C74" s="13">
        <f>+C72-C64</f>
        <v>326607191.36000133</v>
      </c>
      <c r="D74" s="13">
        <f>+D72-D64</f>
        <v>328923508.69000018</v>
      </c>
    </row>
    <row r="75" spans="1:4" x14ac:dyDescent="0.25">
      <c r="A75" s="49"/>
      <c r="B75" s="65"/>
      <c r="C75" s="65"/>
      <c r="D75" s="65"/>
    </row>
    <row r="78" spans="1:4" x14ac:dyDescent="0.25">
      <c r="C78" s="129"/>
      <c r="D78" s="129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29:D33 B8:D25 B37:D44 B63:D74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407F-F6DC-496E-A0B8-8C18691E7BD1}">
  <sheetPr>
    <outlinePr summaryBelow="0"/>
    <pageSetUpPr fitToPage="1"/>
  </sheetPr>
  <dimension ref="A1:G76"/>
  <sheetViews>
    <sheetView showGridLines="0" tabSelected="1" zoomScale="75" zoomScaleNormal="75" workbookViewId="0">
      <selection sqref="A1:G1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0" t="s">
        <v>225</v>
      </c>
      <c r="B1" s="131"/>
      <c r="C1" s="131"/>
      <c r="D1" s="131"/>
      <c r="E1" s="131"/>
      <c r="F1" s="131"/>
      <c r="G1" s="132"/>
    </row>
    <row r="2" spans="1:7" x14ac:dyDescent="0.25">
      <c r="A2" s="93" t="s">
        <v>545</v>
      </c>
      <c r="B2" s="94"/>
      <c r="C2" s="94"/>
      <c r="D2" s="94"/>
      <c r="E2" s="94"/>
      <c r="F2" s="94"/>
      <c r="G2" s="95"/>
    </row>
    <row r="3" spans="1:7" x14ac:dyDescent="0.25">
      <c r="A3" s="96" t="s">
        <v>226</v>
      </c>
      <c r="B3" s="97"/>
      <c r="C3" s="97"/>
      <c r="D3" s="97"/>
      <c r="E3" s="97"/>
      <c r="F3" s="97"/>
      <c r="G3" s="98"/>
    </row>
    <row r="4" spans="1:7" x14ac:dyDescent="0.25">
      <c r="A4" s="96" t="s">
        <v>553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227</v>
      </c>
      <c r="C6" s="145"/>
      <c r="D6" s="145"/>
      <c r="E6" s="145"/>
      <c r="F6" s="145"/>
      <c r="G6" s="145" t="s">
        <v>228</v>
      </c>
    </row>
    <row r="7" spans="1:7" ht="30" x14ac:dyDescent="0.25">
      <c r="A7" s="144"/>
      <c r="B7" s="24" t="s">
        <v>229</v>
      </c>
      <c r="C7" s="7" t="s">
        <v>230</v>
      </c>
      <c r="D7" s="24" t="s">
        <v>231</v>
      </c>
      <c r="E7" s="24" t="s">
        <v>189</v>
      </c>
      <c r="F7" s="24" t="s">
        <v>232</v>
      </c>
      <c r="G7" s="145"/>
    </row>
    <row r="8" spans="1:7" x14ac:dyDescent="0.25">
      <c r="A8" s="25" t="s">
        <v>233</v>
      </c>
      <c r="B8" s="74"/>
      <c r="C8" s="74"/>
      <c r="D8" s="74"/>
      <c r="E8" s="74"/>
      <c r="F8" s="74"/>
      <c r="G8" s="74"/>
    </row>
    <row r="9" spans="1:7" x14ac:dyDescent="0.25">
      <c r="A9" s="51" t="s">
        <v>234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235</v>
      </c>
      <c r="B10" s="41">
        <v>59083408</v>
      </c>
      <c r="C10" s="41">
        <v>60000000</v>
      </c>
      <c r="D10" s="41">
        <v>119083408</v>
      </c>
      <c r="E10" s="41">
        <v>62906758.350000009</v>
      </c>
      <c r="F10" s="41">
        <v>62906758.350000009</v>
      </c>
      <c r="G10" s="41">
        <v>3823350.3500000089</v>
      </c>
    </row>
    <row r="11" spans="1:7" x14ac:dyDescent="0.25">
      <c r="A11" s="51" t="s">
        <v>236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237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238</v>
      </c>
      <c r="B13" s="41">
        <v>18320000</v>
      </c>
      <c r="C13" s="41">
        <v>-75.470000000000013</v>
      </c>
      <c r="D13" s="41">
        <v>18319924.530000001</v>
      </c>
      <c r="E13" s="41">
        <v>8291440.8599999985</v>
      </c>
      <c r="F13" s="41">
        <v>8291440.8599999985</v>
      </c>
      <c r="G13" s="41">
        <v>-10028559.140000001</v>
      </c>
    </row>
    <row r="14" spans="1:7" x14ac:dyDescent="0.25">
      <c r="A14" s="51" t="s">
        <v>239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240</v>
      </c>
      <c r="B15" s="41">
        <v>400238706</v>
      </c>
      <c r="C15" s="41">
        <v>0</v>
      </c>
      <c r="D15" s="41">
        <v>400238706</v>
      </c>
      <c r="E15" s="41">
        <v>240862409.28000003</v>
      </c>
      <c r="F15" s="41">
        <v>240862409.28000003</v>
      </c>
      <c r="G15" s="41">
        <v>-159376296.71999997</v>
      </c>
    </row>
    <row r="16" spans="1:7" x14ac:dyDescent="0.25">
      <c r="A16" s="75" t="s">
        <v>241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242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243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244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245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246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247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248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249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250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251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252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253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254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255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256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257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258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259</v>
      </c>
      <c r="B34" s="41">
        <v>1491679062</v>
      </c>
      <c r="C34" s="41">
        <v>0</v>
      </c>
      <c r="D34" s="41">
        <v>1491679062</v>
      </c>
      <c r="E34" s="41">
        <v>699698348.17000008</v>
      </c>
      <c r="F34" s="41">
        <v>699698348.17000008</v>
      </c>
      <c r="G34" s="41">
        <v>-791980713.82999992</v>
      </c>
    </row>
    <row r="35" spans="1:7" ht="14.45" customHeight="1" x14ac:dyDescent="0.25">
      <c r="A35" s="51" t="s">
        <v>260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261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262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263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264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265</v>
      </c>
      <c r="B41" s="4">
        <v>1969321176</v>
      </c>
      <c r="C41" s="4">
        <v>59999924.530000001</v>
      </c>
      <c r="D41" s="4">
        <v>2029321100.53</v>
      </c>
      <c r="E41" s="4">
        <v>1011758956.6600001</v>
      </c>
      <c r="F41" s="4">
        <v>1011758956.6600001</v>
      </c>
      <c r="G41" s="4">
        <v>-957562219.33999991</v>
      </c>
    </row>
    <row r="42" spans="1:7" x14ac:dyDescent="0.25">
      <c r="A42" s="3" t="s">
        <v>266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267</v>
      </c>
      <c r="B44" s="43"/>
      <c r="C44" s="43"/>
      <c r="D44" s="43"/>
      <c r="E44" s="43"/>
      <c r="F44" s="43"/>
      <c r="G44" s="43"/>
    </row>
    <row r="45" spans="1:7" x14ac:dyDescent="0.25">
      <c r="A45" s="51" t="s">
        <v>268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269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270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271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272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273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274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275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276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277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278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279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280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281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282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283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284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285</v>
      </c>
      <c r="B62" s="41">
        <v>2466230310</v>
      </c>
      <c r="C62" s="41">
        <v>40726745.75000003</v>
      </c>
      <c r="D62" s="41">
        <v>2506957055.75</v>
      </c>
      <c r="E62" s="41">
        <v>1421497462.98</v>
      </c>
      <c r="F62" s="41">
        <v>1421497462.98</v>
      </c>
      <c r="G62" s="41">
        <v>-1044732847.02</v>
      </c>
    </row>
    <row r="63" spans="1:7" x14ac:dyDescent="0.25">
      <c r="A63" s="51" t="s">
        <v>286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287</v>
      </c>
      <c r="B65" s="4">
        <v>2466230310</v>
      </c>
      <c r="C65" s="4">
        <v>40726745.75000003</v>
      </c>
      <c r="D65" s="4">
        <v>2506957055.75</v>
      </c>
      <c r="E65" s="4">
        <v>1421497462.98</v>
      </c>
      <c r="F65" s="4">
        <v>1421497462.98</v>
      </c>
      <c r="G65" s="4">
        <v>-1044732847.02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288</v>
      </c>
      <c r="B67" s="4">
        <v>0</v>
      </c>
      <c r="C67" s="4">
        <v>496096654.47000003</v>
      </c>
      <c r="D67" s="4">
        <v>496096654.47000003</v>
      </c>
      <c r="E67" s="4">
        <v>0</v>
      </c>
      <c r="F67" s="4">
        <v>0</v>
      </c>
      <c r="G67" s="4">
        <v>0</v>
      </c>
    </row>
    <row r="68" spans="1:7" x14ac:dyDescent="0.25">
      <c r="A68" s="51" t="s">
        <v>289</v>
      </c>
      <c r="B68" s="41">
        <v>0</v>
      </c>
      <c r="C68" s="41">
        <v>496096654.47000003</v>
      </c>
      <c r="D68" s="41">
        <v>496096654.47000003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290</v>
      </c>
      <c r="B70" s="4">
        <v>4435551486</v>
      </c>
      <c r="C70" s="4">
        <v>596823324.75</v>
      </c>
      <c r="D70" s="4">
        <v>5032374810.75</v>
      </c>
      <c r="E70" s="4">
        <v>2433256419.6400003</v>
      </c>
      <c r="F70" s="4">
        <v>2433256419.6400003</v>
      </c>
      <c r="G70" s="4">
        <v>-2002295066.3599999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291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292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293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 xr:uid="{04AE70AA-93B9-45DC-B088-B1453BA2C00A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J164"/>
  <sheetViews>
    <sheetView showGridLines="0" zoomScale="75" zoomScaleNormal="75" workbookViewId="0">
      <selection sqref="A1:G1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7.28515625" bestFit="1" customWidth="1"/>
    <col min="8" max="8" width="2.28515625" customWidth="1"/>
    <col min="10" max="10" width="15.7109375" bestFit="1" customWidth="1"/>
  </cols>
  <sheetData>
    <row r="1" spans="1:9" ht="33.6" customHeight="1" x14ac:dyDescent="0.25">
      <c r="A1" s="148" t="s">
        <v>295</v>
      </c>
      <c r="B1" s="131"/>
      <c r="C1" s="131"/>
      <c r="D1" s="131"/>
      <c r="E1" s="131"/>
      <c r="F1" s="131"/>
      <c r="G1" s="132"/>
    </row>
    <row r="2" spans="1:9" x14ac:dyDescent="0.25">
      <c r="A2" s="133" t="str">
        <f>'Formato 1'!A2</f>
        <v>Universidad de Guanajuato</v>
      </c>
      <c r="B2" s="134"/>
      <c r="C2" s="134"/>
      <c r="D2" s="134"/>
      <c r="E2" s="134"/>
      <c r="F2" s="134"/>
      <c r="G2" s="135"/>
    </row>
    <row r="3" spans="1:9" x14ac:dyDescent="0.25">
      <c r="A3" s="136" t="s">
        <v>296</v>
      </c>
      <c r="B3" s="137"/>
      <c r="C3" s="137"/>
      <c r="D3" s="137"/>
      <c r="E3" s="137"/>
      <c r="F3" s="137"/>
      <c r="G3" s="138"/>
      <c r="I3" s="154"/>
    </row>
    <row r="4" spans="1:9" x14ac:dyDescent="0.25">
      <c r="A4" s="136" t="s">
        <v>297</v>
      </c>
      <c r="B4" s="137"/>
      <c r="C4" s="137"/>
      <c r="D4" s="137"/>
      <c r="E4" s="137"/>
      <c r="F4" s="137"/>
      <c r="G4" s="138"/>
    </row>
    <row r="5" spans="1:9" x14ac:dyDescent="0.25">
      <c r="A5" s="136" t="str">
        <f>'Formato 3'!A4</f>
        <v>Del 1 de enero al 30 de junio de 2026</v>
      </c>
      <c r="B5" s="137"/>
      <c r="C5" s="137"/>
      <c r="D5" s="137"/>
      <c r="E5" s="137"/>
      <c r="F5" s="137"/>
      <c r="G5" s="138"/>
    </row>
    <row r="6" spans="1:9" x14ac:dyDescent="0.25">
      <c r="A6" s="139" t="s">
        <v>2</v>
      </c>
      <c r="B6" s="140"/>
      <c r="C6" s="140"/>
      <c r="D6" s="140"/>
      <c r="E6" s="140"/>
      <c r="F6" s="140"/>
      <c r="G6" s="141"/>
    </row>
    <row r="7" spans="1:9" x14ac:dyDescent="0.25">
      <c r="A7" s="146" t="s">
        <v>5</v>
      </c>
      <c r="B7" s="146" t="s">
        <v>298</v>
      </c>
      <c r="C7" s="146"/>
      <c r="D7" s="146"/>
      <c r="E7" s="146"/>
      <c r="F7" s="146"/>
      <c r="G7" s="147" t="s">
        <v>299</v>
      </c>
    </row>
    <row r="8" spans="1:9" ht="30" x14ac:dyDescent="0.25">
      <c r="A8" s="146"/>
      <c r="B8" s="7" t="s">
        <v>204</v>
      </c>
      <c r="C8" s="7" t="s">
        <v>300</v>
      </c>
      <c r="D8" s="7" t="s">
        <v>301</v>
      </c>
      <c r="E8" s="7" t="s">
        <v>189</v>
      </c>
      <c r="F8" s="7" t="s">
        <v>302</v>
      </c>
      <c r="G8" s="146"/>
    </row>
    <row r="9" spans="1:9" x14ac:dyDescent="0.25">
      <c r="A9" s="26" t="s">
        <v>303</v>
      </c>
      <c r="B9" s="66">
        <f t="shared" ref="B9:G9" si="0">+B10+B18+B28+B38+B48+B58+B62+B71+B75</f>
        <v>1969321176.000001</v>
      </c>
      <c r="C9" s="66">
        <f t="shared" si="0"/>
        <v>395923961.12999994</v>
      </c>
      <c r="D9" s="66">
        <f t="shared" si="0"/>
        <v>2365245137.1299992</v>
      </c>
      <c r="E9" s="66">
        <f t="shared" si="0"/>
        <v>815385357.73000038</v>
      </c>
      <c r="F9" s="66">
        <f t="shared" si="0"/>
        <v>797052993.53000009</v>
      </c>
      <c r="G9" s="66">
        <f t="shared" si="0"/>
        <v>1549859779.4000001</v>
      </c>
    </row>
    <row r="10" spans="1:9" x14ac:dyDescent="0.25">
      <c r="A10" s="67" t="s">
        <v>304</v>
      </c>
      <c r="B10" s="66">
        <f t="shared" ref="B10:G10" si="1">SUM(B11:B17)</f>
        <v>1530699019.6200008</v>
      </c>
      <c r="C10" s="66">
        <f t="shared" si="1"/>
        <v>49289128.070000015</v>
      </c>
      <c r="D10" s="66">
        <f t="shared" si="1"/>
        <v>1579988147.6899993</v>
      </c>
      <c r="E10" s="66">
        <f t="shared" si="1"/>
        <v>663799970.4400003</v>
      </c>
      <c r="F10" s="66">
        <f t="shared" si="1"/>
        <v>658368728.93000019</v>
      </c>
      <c r="G10" s="66">
        <f t="shared" si="1"/>
        <v>916188177.25000012</v>
      </c>
    </row>
    <row r="11" spans="1:9" x14ac:dyDescent="0.25">
      <c r="A11" s="68" t="s">
        <v>305</v>
      </c>
      <c r="B11" s="58">
        <v>174125809.32000002</v>
      </c>
      <c r="C11" s="58">
        <v>-7188495.450000002</v>
      </c>
      <c r="D11" s="58">
        <v>166937313.87</v>
      </c>
      <c r="E11" s="58">
        <v>79058778.75999999</v>
      </c>
      <c r="F11" s="58">
        <v>79058778.75999999</v>
      </c>
      <c r="G11" s="58">
        <v>87878535.110000014</v>
      </c>
    </row>
    <row r="12" spans="1:9" x14ac:dyDescent="0.25">
      <c r="A12" s="68" t="s">
        <v>306</v>
      </c>
      <c r="B12" s="58">
        <v>321778197.09000027</v>
      </c>
      <c r="C12" s="58">
        <v>55933779.920000017</v>
      </c>
      <c r="D12" s="58">
        <v>377711977.00999957</v>
      </c>
      <c r="E12" s="58">
        <v>158517676.09000024</v>
      </c>
      <c r="F12" s="58">
        <v>158517676.09000024</v>
      </c>
      <c r="G12" s="58">
        <v>219194300.92000005</v>
      </c>
    </row>
    <row r="13" spans="1:9" x14ac:dyDescent="0.25">
      <c r="A13" s="68" t="s">
        <v>307</v>
      </c>
      <c r="B13" s="58">
        <v>115394565.54999992</v>
      </c>
      <c r="C13" s="58">
        <v>1845688.55</v>
      </c>
      <c r="D13" s="58">
        <v>117240254.09999999</v>
      </c>
      <c r="E13" s="58">
        <v>31984856</v>
      </c>
      <c r="F13" s="58">
        <v>31984856</v>
      </c>
      <c r="G13" s="58">
        <v>85255398.099999994</v>
      </c>
    </row>
    <row r="14" spans="1:9" x14ac:dyDescent="0.25">
      <c r="A14" s="68" t="s">
        <v>308</v>
      </c>
      <c r="B14" s="58">
        <v>456421399.43000019</v>
      </c>
      <c r="C14" s="58">
        <v>22844536.310000006</v>
      </c>
      <c r="D14" s="58">
        <v>479265935.74000007</v>
      </c>
      <c r="E14" s="58">
        <v>207787080.68999991</v>
      </c>
      <c r="F14" s="58">
        <v>202531725.20999995</v>
      </c>
      <c r="G14" s="58">
        <v>271478855.05000001</v>
      </c>
    </row>
    <row r="15" spans="1:9" x14ac:dyDescent="0.25">
      <c r="A15" s="68" t="s">
        <v>309</v>
      </c>
      <c r="B15" s="58">
        <v>285230259.16000009</v>
      </c>
      <c r="C15" s="58">
        <v>-14307117.769999994</v>
      </c>
      <c r="D15" s="58">
        <v>270923141.38999975</v>
      </c>
      <c r="E15" s="58">
        <v>113765950.23</v>
      </c>
      <c r="F15" s="58">
        <v>113590064.23</v>
      </c>
      <c r="G15" s="58">
        <v>157157191.16000006</v>
      </c>
    </row>
    <row r="16" spans="1:9" x14ac:dyDescent="0.25">
      <c r="A16" s="68" t="s">
        <v>310</v>
      </c>
      <c r="B16" s="58">
        <v>15503935.669999998</v>
      </c>
      <c r="C16" s="58">
        <v>-8823864.8200000003</v>
      </c>
      <c r="D16" s="58">
        <v>6680070.8499999996</v>
      </c>
      <c r="E16" s="58">
        <v>0</v>
      </c>
      <c r="F16" s="58">
        <v>0</v>
      </c>
      <c r="G16" s="58">
        <v>6680070.8499999996</v>
      </c>
    </row>
    <row r="17" spans="1:7" x14ac:dyDescent="0.25">
      <c r="A17" s="68" t="s">
        <v>311</v>
      </c>
      <c r="B17" s="58">
        <v>162244853.40000001</v>
      </c>
      <c r="C17" s="58">
        <v>-1015398.6700000016</v>
      </c>
      <c r="D17" s="58">
        <v>161229454.72999981</v>
      </c>
      <c r="E17" s="58">
        <v>72685628.670000032</v>
      </c>
      <c r="F17" s="58">
        <v>72685628.64000003</v>
      </c>
      <c r="G17" s="58">
        <v>88543826.059999987</v>
      </c>
    </row>
    <row r="18" spans="1:7" x14ac:dyDescent="0.25">
      <c r="A18" s="67" t="s">
        <v>312</v>
      </c>
      <c r="B18" s="66">
        <f t="shared" ref="B18:G18" si="2">SUM(B19:B27)</f>
        <v>74483058.210000008</v>
      </c>
      <c r="C18" s="66">
        <f t="shared" si="2"/>
        <v>67231226.950000003</v>
      </c>
      <c r="D18" s="66">
        <f t="shared" si="2"/>
        <v>141714285.15999997</v>
      </c>
      <c r="E18" s="66">
        <f t="shared" si="2"/>
        <v>26166062.84</v>
      </c>
      <c r="F18" s="66">
        <f t="shared" si="2"/>
        <v>23738152.330000002</v>
      </c>
      <c r="G18" s="66">
        <f t="shared" si="2"/>
        <v>115548222.31999999</v>
      </c>
    </row>
    <row r="19" spans="1:7" x14ac:dyDescent="0.25">
      <c r="A19" s="68" t="s">
        <v>313</v>
      </c>
      <c r="B19" s="58">
        <v>35538723.220000006</v>
      </c>
      <c r="C19" s="58">
        <v>57907814.979999997</v>
      </c>
      <c r="D19" s="58">
        <v>93446538.200000003</v>
      </c>
      <c r="E19" s="58">
        <v>7842166.8599999966</v>
      </c>
      <c r="F19" s="58">
        <v>6984418.3499999978</v>
      </c>
      <c r="G19" s="58">
        <v>85604371.340000004</v>
      </c>
    </row>
    <row r="20" spans="1:7" x14ac:dyDescent="0.25">
      <c r="A20" s="68" t="s">
        <v>314</v>
      </c>
      <c r="B20" s="58">
        <v>7527092.3500000006</v>
      </c>
      <c r="C20" s="58">
        <v>1598083.3000000007</v>
      </c>
      <c r="D20" s="58">
        <v>9125175.6499999966</v>
      </c>
      <c r="E20" s="58">
        <v>4174819.120000001</v>
      </c>
      <c r="F20" s="58">
        <v>3735102.0300000017</v>
      </c>
      <c r="G20" s="58">
        <v>4950356.5299999956</v>
      </c>
    </row>
    <row r="21" spans="1:7" x14ac:dyDescent="0.25">
      <c r="A21" s="68" t="s">
        <v>315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316</v>
      </c>
      <c r="B22" s="58">
        <v>4070878.1899999995</v>
      </c>
      <c r="C22" s="58">
        <v>1435951.0299999991</v>
      </c>
      <c r="D22" s="58">
        <v>5506829.2200000016</v>
      </c>
      <c r="E22" s="58">
        <v>2099818.7700000005</v>
      </c>
      <c r="F22" s="58">
        <v>1912362.7999999998</v>
      </c>
      <c r="G22" s="58">
        <v>3407010.4500000011</v>
      </c>
    </row>
    <row r="23" spans="1:7" x14ac:dyDescent="0.25">
      <c r="A23" s="68" t="s">
        <v>317</v>
      </c>
      <c r="B23" s="58">
        <v>5551597.5600000015</v>
      </c>
      <c r="C23" s="58">
        <v>4034011.5899999989</v>
      </c>
      <c r="D23" s="58">
        <v>9585609.1500000004</v>
      </c>
      <c r="E23" s="58">
        <v>2286105.5900000003</v>
      </c>
      <c r="F23" s="58">
        <v>1897677.75</v>
      </c>
      <c r="G23" s="58">
        <v>7299503.5600000015</v>
      </c>
    </row>
    <row r="24" spans="1:7" x14ac:dyDescent="0.25">
      <c r="A24" s="68" t="s">
        <v>318</v>
      </c>
      <c r="B24" s="58">
        <v>9490971.3300000001</v>
      </c>
      <c r="C24" s="58">
        <v>598983.61000000022</v>
      </c>
      <c r="D24" s="58">
        <v>10089954.939999996</v>
      </c>
      <c r="E24" s="58">
        <v>4100084.7300000028</v>
      </c>
      <c r="F24" s="58">
        <v>3800540.9400000027</v>
      </c>
      <c r="G24" s="58">
        <v>5989870.2099999981</v>
      </c>
    </row>
    <row r="25" spans="1:7" x14ac:dyDescent="0.25">
      <c r="A25" s="68" t="s">
        <v>319</v>
      </c>
      <c r="B25" s="58">
        <v>8403188.6500000004</v>
      </c>
      <c r="C25" s="58">
        <v>385237.52000000008</v>
      </c>
      <c r="D25" s="58">
        <v>8788426.1700000018</v>
      </c>
      <c r="E25" s="58">
        <v>3289940.899999999</v>
      </c>
      <c r="F25" s="58">
        <v>3260205.0599999991</v>
      </c>
      <c r="G25" s="58">
        <v>5498485.2699999968</v>
      </c>
    </row>
    <row r="26" spans="1:7" x14ac:dyDescent="0.25">
      <c r="A26" s="68" t="s">
        <v>320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321</v>
      </c>
      <c r="B27" s="58">
        <v>3900606.91</v>
      </c>
      <c r="C27" s="58">
        <v>1271144.9200000004</v>
      </c>
      <c r="D27" s="58">
        <v>5171751.8299999982</v>
      </c>
      <c r="E27" s="58">
        <v>2373126.87</v>
      </c>
      <c r="F27" s="58">
        <v>2147845.4000000013</v>
      </c>
      <c r="G27" s="58">
        <v>2798624.96</v>
      </c>
    </row>
    <row r="28" spans="1:7" x14ac:dyDescent="0.25">
      <c r="A28" s="67" t="s">
        <v>322</v>
      </c>
      <c r="B28" s="66">
        <f t="shared" ref="B28:G28" si="3">SUM(B29:B37)</f>
        <v>228762377.41999996</v>
      </c>
      <c r="C28" s="66">
        <f t="shared" si="3"/>
        <v>174031965.79999998</v>
      </c>
      <c r="D28" s="66">
        <f t="shared" si="3"/>
        <v>402794343.21999985</v>
      </c>
      <c r="E28" s="66">
        <f t="shared" si="3"/>
        <v>70340091.88000001</v>
      </c>
      <c r="F28" s="66">
        <f t="shared" si="3"/>
        <v>63740030.289999999</v>
      </c>
      <c r="G28" s="66">
        <f t="shared" si="3"/>
        <v>332454251.34000003</v>
      </c>
    </row>
    <row r="29" spans="1:7" x14ac:dyDescent="0.25">
      <c r="A29" s="68" t="s">
        <v>323</v>
      </c>
      <c r="B29" s="58">
        <v>10297923.040000001</v>
      </c>
      <c r="C29" s="58">
        <v>98537094.019999981</v>
      </c>
      <c r="D29" s="58">
        <v>108835017.05999997</v>
      </c>
      <c r="E29" s="58">
        <v>2304969.2600000012</v>
      </c>
      <c r="F29" s="58">
        <v>2246898.040000001</v>
      </c>
      <c r="G29" s="58">
        <v>106530047.8</v>
      </c>
    </row>
    <row r="30" spans="1:7" x14ac:dyDescent="0.25">
      <c r="A30" s="68" t="s">
        <v>324</v>
      </c>
      <c r="B30" s="58">
        <v>31266356.619999997</v>
      </c>
      <c r="C30" s="58">
        <v>2492817.5699999998</v>
      </c>
      <c r="D30" s="58">
        <v>33759174.18999999</v>
      </c>
      <c r="E30" s="58">
        <v>14681936.82</v>
      </c>
      <c r="F30" s="58">
        <v>13871420.77</v>
      </c>
      <c r="G30" s="58">
        <v>19077237.370000001</v>
      </c>
    </row>
    <row r="31" spans="1:7" x14ac:dyDescent="0.25">
      <c r="A31" s="68" t="s">
        <v>325</v>
      </c>
      <c r="B31" s="58">
        <v>43961175.060000002</v>
      </c>
      <c r="C31" s="58">
        <v>32384954.600000005</v>
      </c>
      <c r="D31" s="58">
        <v>76346129.659999967</v>
      </c>
      <c r="E31" s="58">
        <v>15070616.540000003</v>
      </c>
      <c r="F31" s="58">
        <v>13529556.850000003</v>
      </c>
      <c r="G31" s="58">
        <v>61275513.11999999</v>
      </c>
    </row>
    <row r="32" spans="1:7" x14ac:dyDescent="0.25">
      <c r="A32" s="68" t="s">
        <v>326</v>
      </c>
      <c r="B32" s="58">
        <v>11054681.149999999</v>
      </c>
      <c r="C32" s="58">
        <v>7722559.2399999993</v>
      </c>
      <c r="D32" s="58">
        <v>18777240.390000004</v>
      </c>
      <c r="E32" s="58">
        <v>1421845.4000000004</v>
      </c>
      <c r="F32" s="58">
        <v>1381871.8000000003</v>
      </c>
      <c r="G32" s="58">
        <v>17355394.990000002</v>
      </c>
    </row>
    <row r="33" spans="1:7" ht="14.45" customHeight="1" x14ac:dyDescent="0.25">
      <c r="A33" s="68" t="s">
        <v>327</v>
      </c>
      <c r="B33" s="58">
        <v>60083454.079999991</v>
      </c>
      <c r="C33" s="58">
        <v>8937840.8899999987</v>
      </c>
      <c r="D33" s="58">
        <v>69021294.969999969</v>
      </c>
      <c r="E33" s="58">
        <v>8547902.4200000037</v>
      </c>
      <c r="F33" s="58">
        <v>7109968.8800000045</v>
      </c>
      <c r="G33" s="58">
        <v>60473392.550000012</v>
      </c>
    </row>
    <row r="34" spans="1:7" ht="14.45" customHeight="1" x14ac:dyDescent="0.25">
      <c r="A34" s="68" t="s">
        <v>328</v>
      </c>
      <c r="B34" s="58">
        <v>10868950.039999999</v>
      </c>
      <c r="C34" s="58">
        <v>1773008.4100000004</v>
      </c>
      <c r="D34" s="58">
        <v>12641958.449999999</v>
      </c>
      <c r="E34" s="58">
        <v>2927894.6799999992</v>
      </c>
      <c r="F34" s="58">
        <v>2631224.8599999989</v>
      </c>
      <c r="G34" s="58">
        <v>9714063.7700000014</v>
      </c>
    </row>
    <row r="35" spans="1:7" ht="14.45" customHeight="1" x14ac:dyDescent="0.25">
      <c r="A35" s="68" t="s">
        <v>329</v>
      </c>
      <c r="B35" s="58">
        <v>15956492.540000001</v>
      </c>
      <c r="C35" s="58">
        <v>17537483.670000002</v>
      </c>
      <c r="D35" s="58">
        <v>33493976.210000001</v>
      </c>
      <c r="E35" s="58">
        <v>5851652.04</v>
      </c>
      <c r="F35" s="58">
        <v>4901461.4399999958</v>
      </c>
      <c r="G35" s="58">
        <v>27642324.169999994</v>
      </c>
    </row>
    <row r="36" spans="1:7" ht="14.45" customHeight="1" x14ac:dyDescent="0.25">
      <c r="A36" s="68" t="s">
        <v>330</v>
      </c>
      <c r="B36" s="58">
        <v>30339022.029999997</v>
      </c>
      <c r="C36" s="58">
        <v>4396111.5500000007</v>
      </c>
      <c r="D36" s="58">
        <v>34735133.579999998</v>
      </c>
      <c r="E36" s="58">
        <v>13136067.800000003</v>
      </c>
      <c r="F36" s="58">
        <v>11684894.079999993</v>
      </c>
      <c r="G36" s="58">
        <v>21599065.779999997</v>
      </c>
    </row>
    <row r="37" spans="1:7" ht="14.45" customHeight="1" x14ac:dyDescent="0.25">
      <c r="A37" s="68" t="s">
        <v>331</v>
      </c>
      <c r="B37" s="58">
        <v>14934322.859999998</v>
      </c>
      <c r="C37" s="58">
        <v>250095.85</v>
      </c>
      <c r="D37" s="58">
        <v>15184418.710000006</v>
      </c>
      <c r="E37" s="58">
        <v>6397206.9200000009</v>
      </c>
      <c r="F37" s="58">
        <v>6382733.5700000012</v>
      </c>
      <c r="G37" s="58">
        <v>8787211.7900000028</v>
      </c>
    </row>
    <row r="38" spans="1:7" x14ac:dyDescent="0.25">
      <c r="A38" s="67" t="s">
        <v>332</v>
      </c>
      <c r="B38" s="66">
        <f t="shared" ref="B38:G38" si="4">SUM(B39:B47)</f>
        <v>84065517.770000011</v>
      </c>
      <c r="C38" s="66">
        <f t="shared" si="4"/>
        <v>18526127.27</v>
      </c>
      <c r="D38" s="66">
        <f t="shared" si="4"/>
        <v>102591645.04000001</v>
      </c>
      <c r="E38" s="66">
        <f t="shared" si="4"/>
        <v>47736544.170000032</v>
      </c>
      <c r="F38" s="66">
        <f t="shared" si="4"/>
        <v>44137181.50000003</v>
      </c>
      <c r="G38" s="66">
        <f t="shared" si="4"/>
        <v>54855100.869999997</v>
      </c>
    </row>
    <row r="39" spans="1:7" x14ac:dyDescent="0.25">
      <c r="A39" s="68" t="s">
        <v>333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334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335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336</v>
      </c>
      <c r="B42" s="58">
        <v>84065517.770000011</v>
      </c>
      <c r="C42" s="58">
        <v>18526127.27</v>
      </c>
      <c r="D42" s="58">
        <v>102591645.04000001</v>
      </c>
      <c r="E42" s="58">
        <v>47736544.170000032</v>
      </c>
      <c r="F42" s="58">
        <v>44137181.50000003</v>
      </c>
      <c r="G42" s="58">
        <v>54855100.869999997</v>
      </c>
    </row>
    <row r="43" spans="1:7" x14ac:dyDescent="0.25">
      <c r="A43" s="68" t="s">
        <v>337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25">
      <c r="A44" s="68" t="s">
        <v>338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339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340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341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342</v>
      </c>
      <c r="B48" s="66">
        <f t="shared" ref="B48:G48" si="5">SUM(B49:B57)</f>
        <v>40594026.789999992</v>
      </c>
      <c r="C48" s="66">
        <f t="shared" si="5"/>
        <v>50063000.260000005</v>
      </c>
      <c r="D48" s="66">
        <f t="shared" si="5"/>
        <v>90657027.049999997</v>
      </c>
      <c r="E48" s="66">
        <f t="shared" si="5"/>
        <v>4017549.4800000004</v>
      </c>
      <c r="F48" s="66">
        <f t="shared" si="5"/>
        <v>3743761.5599999996</v>
      </c>
      <c r="G48" s="66">
        <f t="shared" si="5"/>
        <v>86639477.569999993</v>
      </c>
    </row>
    <row r="49" spans="1:7" x14ac:dyDescent="0.25">
      <c r="A49" s="68" t="s">
        <v>343</v>
      </c>
      <c r="B49" s="58">
        <v>23850833.309999995</v>
      </c>
      <c r="C49" s="58">
        <v>25345822.400000002</v>
      </c>
      <c r="D49" s="58">
        <v>49196655.709999986</v>
      </c>
      <c r="E49" s="58">
        <v>2923180.96</v>
      </c>
      <c r="F49" s="58">
        <v>2713676.4399999995</v>
      </c>
      <c r="G49" s="58">
        <v>46273474.75</v>
      </c>
    </row>
    <row r="50" spans="1:7" x14ac:dyDescent="0.25">
      <c r="A50" s="68" t="s">
        <v>344</v>
      </c>
      <c r="B50" s="58">
        <v>6678169.0999999987</v>
      </c>
      <c r="C50" s="58">
        <v>775822.90999999992</v>
      </c>
      <c r="D50" s="58">
        <v>7453992.0099999979</v>
      </c>
      <c r="E50" s="58">
        <v>571845.3600000001</v>
      </c>
      <c r="F50" s="58">
        <v>507561.96</v>
      </c>
      <c r="G50" s="58">
        <v>6882146.6499999985</v>
      </c>
    </row>
    <row r="51" spans="1:7" x14ac:dyDescent="0.25">
      <c r="A51" s="68" t="s">
        <v>345</v>
      </c>
      <c r="B51" s="58">
        <v>4448883.9700000007</v>
      </c>
      <c r="C51" s="58">
        <v>2041188.5599999998</v>
      </c>
      <c r="D51" s="58">
        <v>6490072.5300000003</v>
      </c>
      <c r="E51" s="58">
        <v>231336.66000000003</v>
      </c>
      <c r="F51" s="58">
        <v>231336.66000000003</v>
      </c>
      <c r="G51" s="58">
        <v>6258735.8699999992</v>
      </c>
    </row>
    <row r="52" spans="1:7" x14ac:dyDescent="0.25">
      <c r="A52" s="68" t="s">
        <v>346</v>
      </c>
      <c r="B52" s="58">
        <v>1583569</v>
      </c>
      <c r="C52" s="58">
        <v>11828335.140000001</v>
      </c>
      <c r="D52" s="58">
        <v>13411904.140000001</v>
      </c>
      <c r="E52" s="58">
        <v>0</v>
      </c>
      <c r="F52" s="58">
        <v>0</v>
      </c>
      <c r="G52" s="58">
        <v>13411904.140000001</v>
      </c>
    </row>
    <row r="53" spans="1:7" x14ac:dyDescent="0.25">
      <c r="A53" s="68" t="s">
        <v>347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348</v>
      </c>
      <c r="B54" s="58">
        <v>4032571.41</v>
      </c>
      <c r="C54" s="58">
        <v>9371172.3499999996</v>
      </c>
      <c r="D54" s="58">
        <v>13403743.76</v>
      </c>
      <c r="E54" s="58">
        <v>291186.5</v>
      </c>
      <c r="F54" s="58">
        <v>291186.5</v>
      </c>
      <c r="G54" s="58">
        <v>13112557.259999998</v>
      </c>
    </row>
    <row r="55" spans="1:7" x14ac:dyDescent="0.25">
      <c r="A55" s="68" t="s">
        <v>349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350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351</v>
      </c>
      <c r="B57" s="58">
        <v>0</v>
      </c>
      <c r="C57" s="58">
        <v>700658.9</v>
      </c>
      <c r="D57" s="58">
        <v>700658.9</v>
      </c>
      <c r="E57" s="58">
        <v>0</v>
      </c>
      <c r="F57" s="58">
        <v>0</v>
      </c>
      <c r="G57" s="58">
        <v>700658.9</v>
      </c>
    </row>
    <row r="58" spans="1:7" x14ac:dyDescent="0.25">
      <c r="A58" s="67" t="s">
        <v>352</v>
      </c>
      <c r="B58" s="66">
        <f t="shared" ref="B58:G58" si="6">SUM(B59:B61)</f>
        <v>10717176.190000001</v>
      </c>
      <c r="C58" s="66">
        <f t="shared" si="6"/>
        <v>36782512.779999994</v>
      </c>
      <c r="D58" s="66">
        <f t="shared" si="6"/>
        <v>47499688.969999991</v>
      </c>
      <c r="E58" s="66">
        <f t="shared" si="6"/>
        <v>3325138.9200000004</v>
      </c>
      <c r="F58" s="66">
        <f t="shared" si="6"/>
        <v>3325138.9200000004</v>
      </c>
      <c r="G58" s="66">
        <f t="shared" si="6"/>
        <v>44174550.049999997</v>
      </c>
    </row>
    <row r="59" spans="1:7" x14ac:dyDescent="0.25">
      <c r="A59" s="68" t="s">
        <v>353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354</v>
      </c>
      <c r="B60" s="58">
        <v>10717176.190000001</v>
      </c>
      <c r="C60" s="58">
        <v>36782512.779999994</v>
      </c>
      <c r="D60" s="58">
        <v>47499688.969999991</v>
      </c>
      <c r="E60" s="58">
        <v>3325138.9200000004</v>
      </c>
      <c r="F60" s="58">
        <v>3325138.9200000004</v>
      </c>
      <c r="G60" s="58">
        <v>44174550.049999997</v>
      </c>
    </row>
    <row r="61" spans="1:7" x14ac:dyDescent="0.25">
      <c r="A61" s="68" t="s">
        <v>355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356</v>
      </c>
      <c r="B62" s="66">
        <f t="shared" ref="B62:G62" si="7">SUM(B63:B70)</f>
        <v>0</v>
      </c>
      <c r="C62" s="66">
        <f t="shared" si="7"/>
        <v>0</v>
      </c>
      <c r="D62" s="66">
        <f t="shared" si="7"/>
        <v>0</v>
      </c>
      <c r="E62" s="66">
        <f t="shared" si="7"/>
        <v>0</v>
      </c>
      <c r="F62" s="66">
        <f t="shared" si="7"/>
        <v>0</v>
      </c>
      <c r="G62" s="66">
        <f t="shared" si="7"/>
        <v>0</v>
      </c>
    </row>
    <row r="63" spans="1:7" x14ac:dyDescent="0.25">
      <c r="A63" s="68" t="s">
        <v>357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358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359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360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361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362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363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364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365</v>
      </c>
      <c r="B71" s="66">
        <f t="shared" ref="B71:G71" si="8">SUM(B72:B74)</f>
        <v>0</v>
      </c>
      <c r="C71" s="66">
        <f t="shared" si="8"/>
        <v>0</v>
      </c>
      <c r="D71" s="66">
        <f t="shared" si="8"/>
        <v>0</v>
      </c>
      <c r="E71" s="66">
        <f t="shared" si="8"/>
        <v>0</v>
      </c>
      <c r="F71" s="66">
        <f t="shared" si="8"/>
        <v>0</v>
      </c>
      <c r="G71" s="66">
        <f t="shared" si="8"/>
        <v>0</v>
      </c>
    </row>
    <row r="72" spans="1:7" x14ac:dyDescent="0.25">
      <c r="A72" s="68" t="s">
        <v>366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367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368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369</v>
      </c>
      <c r="B75" s="66">
        <f t="shared" ref="B75:G75" si="9">SUM(B76:B82)</f>
        <v>0</v>
      </c>
      <c r="C75" s="66">
        <f t="shared" si="9"/>
        <v>0</v>
      </c>
      <c r="D75" s="66">
        <f t="shared" si="9"/>
        <v>0</v>
      </c>
      <c r="E75" s="66">
        <f t="shared" si="9"/>
        <v>0</v>
      </c>
      <c r="F75" s="66">
        <f t="shared" si="9"/>
        <v>0</v>
      </c>
      <c r="G75" s="66">
        <f t="shared" si="9"/>
        <v>0</v>
      </c>
    </row>
    <row r="76" spans="1:7" x14ac:dyDescent="0.25">
      <c r="A76" s="68" t="s">
        <v>370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371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372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373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374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375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376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377</v>
      </c>
      <c r="B84" s="66">
        <f t="shared" ref="B84:G84" si="10">+B85+B93+B103+B113+B123+B133+B137+B146+B150</f>
        <v>2466230310.000001</v>
      </c>
      <c r="C84" s="66">
        <f t="shared" si="10"/>
        <v>200899363.62000006</v>
      </c>
      <c r="D84" s="66">
        <f t="shared" si="10"/>
        <v>2667129673.6200004</v>
      </c>
      <c r="E84" s="66">
        <f t="shared" si="10"/>
        <v>1163878626.6499999</v>
      </c>
      <c r="F84" s="66">
        <f t="shared" si="10"/>
        <v>1161244729.5899994</v>
      </c>
      <c r="G84" s="66">
        <f t="shared" si="10"/>
        <v>1503251046.9699996</v>
      </c>
    </row>
    <row r="85" spans="1:7" x14ac:dyDescent="0.25">
      <c r="A85" s="67" t="s">
        <v>304</v>
      </c>
      <c r="B85" s="66">
        <f t="shared" ref="B85:G85" si="11">SUM(B86:B92)</f>
        <v>2224357644.7600007</v>
      </c>
      <c r="C85" s="66">
        <f t="shared" si="11"/>
        <v>31417098.760000028</v>
      </c>
      <c r="D85" s="66">
        <f t="shared" si="11"/>
        <v>2255774743.5200005</v>
      </c>
      <c r="E85" s="66">
        <f t="shared" si="11"/>
        <v>1049253696.2799999</v>
      </c>
      <c r="F85" s="66">
        <f t="shared" si="11"/>
        <v>1049248700.2299992</v>
      </c>
      <c r="G85" s="66">
        <f t="shared" si="11"/>
        <v>1206521047.2399995</v>
      </c>
    </row>
    <row r="86" spans="1:7" x14ac:dyDescent="0.25">
      <c r="A86" s="68" t="s">
        <v>305</v>
      </c>
      <c r="B86" s="58">
        <v>664040552.39999998</v>
      </c>
      <c r="C86" s="58">
        <v>8924095.9400000032</v>
      </c>
      <c r="D86" s="58">
        <v>672964648.34000003</v>
      </c>
      <c r="E86" s="58">
        <v>338259049.63999999</v>
      </c>
      <c r="F86" s="58">
        <v>338259049.63999999</v>
      </c>
      <c r="G86" s="58">
        <v>334705598.69999969</v>
      </c>
    </row>
    <row r="87" spans="1:7" x14ac:dyDescent="0.25">
      <c r="A87" s="68" t="s">
        <v>306</v>
      </c>
      <c r="B87" s="58">
        <v>97058035.169999972</v>
      </c>
      <c r="C87" s="58">
        <v>9972504.8499999996</v>
      </c>
      <c r="D87" s="58">
        <v>107030540.02000004</v>
      </c>
      <c r="E87" s="58">
        <v>58202418.039999984</v>
      </c>
      <c r="F87" s="58">
        <v>58202418.039999977</v>
      </c>
      <c r="G87" s="58">
        <v>48828121.980000004</v>
      </c>
    </row>
    <row r="88" spans="1:7" x14ac:dyDescent="0.25">
      <c r="A88" s="68" t="s">
        <v>307</v>
      </c>
      <c r="B88" s="58">
        <v>294505323.31000042</v>
      </c>
      <c r="C88" s="58">
        <v>10956698.369999992</v>
      </c>
      <c r="D88" s="58">
        <v>305462021.68000001</v>
      </c>
      <c r="E88" s="58">
        <v>119146149.03000005</v>
      </c>
      <c r="F88" s="58">
        <v>119146149.03000005</v>
      </c>
      <c r="G88" s="58">
        <v>186315872.65000007</v>
      </c>
    </row>
    <row r="89" spans="1:7" x14ac:dyDescent="0.25">
      <c r="A89" s="68" t="s">
        <v>308</v>
      </c>
      <c r="B89" s="58">
        <v>154915431.11999992</v>
      </c>
      <c r="C89" s="58">
        <v>18640237.979999974</v>
      </c>
      <c r="D89" s="58">
        <v>173555669.10000005</v>
      </c>
      <c r="E89" s="58">
        <v>96032578.510000005</v>
      </c>
      <c r="F89" s="58">
        <v>96032578.509999886</v>
      </c>
      <c r="G89" s="58">
        <v>77523090.590000004</v>
      </c>
    </row>
    <row r="90" spans="1:7" x14ac:dyDescent="0.25">
      <c r="A90" s="68" t="s">
        <v>309</v>
      </c>
      <c r="B90" s="58">
        <v>583772264.32000041</v>
      </c>
      <c r="C90" s="58">
        <v>49675941.670000046</v>
      </c>
      <c r="D90" s="58">
        <v>633448205.99000037</v>
      </c>
      <c r="E90" s="58">
        <v>329407561.25999999</v>
      </c>
      <c r="F90" s="58">
        <v>329407561.25999933</v>
      </c>
      <c r="G90" s="58">
        <v>304040644.72999966</v>
      </c>
    </row>
    <row r="91" spans="1:7" x14ac:dyDescent="0.25">
      <c r="A91" s="68" t="s">
        <v>310</v>
      </c>
      <c r="B91" s="58">
        <v>229591846.43000001</v>
      </c>
      <c r="C91" s="58">
        <v>-70282068.399999991</v>
      </c>
      <c r="D91" s="58">
        <v>159309778.03</v>
      </c>
      <c r="E91" s="58">
        <v>0</v>
      </c>
      <c r="F91" s="58">
        <v>0</v>
      </c>
      <c r="G91" s="58">
        <v>159309778.03</v>
      </c>
    </row>
    <row r="92" spans="1:7" x14ac:dyDescent="0.25">
      <c r="A92" s="68" t="s">
        <v>311</v>
      </c>
      <c r="B92" s="58">
        <v>200474192.01000005</v>
      </c>
      <c r="C92" s="58">
        <v>3529688.35</v>
      </c>
      <c r="D92" s="58">
        <v>204003880.36000001</v>
      </c>
      <c r="E92" s="58">
        <v>108205939.79999986</v>
      </c>
      <c r="F92" s="58">
        <v>108200943.74999987</v>
      </c>
      <c r="G92" s="58">
        <v>95797940.559999987</v>
      </c>
    </row>
    <row r="93" spans="1:7" x14ac:dyDescent="0.25">
      <c r="A93" s="67" t="s">
        <v>312</v>
      </c>
      <c r="B93" s="66">
        <f t="shared" ref="B93:G93" si="12">SUM(B94:B102)</f>
        <v>39183507.210000008</v>
      </c>
      <c r="C93" s="66">
        <f t="shared" si="12"/>
        <v>2229657.6300000004</v>
      </c>
      <c r="D93" s="66">
        <f t="shared" si="12"/>
        <v>41413164.840000004</v>
      </c>
      <c r="E93" s="66">
        <f t="shared" si="12"/>
        <v>14446954.66</v>
      </c>
      <c r="F93" s="66">
        <f t="shared" si="12"/>
        <v>12781200.690000001</v>
      </c>
      <c r="G93" s="66">
        <f t="shared" si="12"/>
        <v>26966210.179999992</v>
      </c>
    </row>
    <row r="94" spans="1:7" x14ac:dyDescent="0.25">
      <c r="A94" s="68" t="s">
        <v>313</v>
      </c>
      <c r="B94" s="58">
        <v>15192830.499999996</v>
      </c>
      <c r="C94" s="58">
        <v>3614814.06</v>
      </c>
      <c r="D94" s="58">
        <v>18807644.560000002</v>
      </c>
      <c r="E94" s="58">
        <v>6960574.3899999997</v>
      </c>
      <c r="F94" s="58">
        <v>6201217.2199999997</v>
      </c>
      <c r="G94" s="58">
        <v>11847070.169999998</v>
      </c>
    </row>
    <row r="95" spans="1:7" x14ac:dyDescent="0.25">
      <c r="A95" s="68" t="s">
        <v>314</v>
      </c>
      <c r="B95" s="58">
        <v>2218869.2599999998</v>
      </c>
      <c r="C95" s="58">
        <v>56684.459999999992</v>
      </c>
      <c r="D95" s="58">
        <v>2275553.7199999997</v>
      </c>
      <c r="E95" s="58">
        <v>1099602.52</v>
      </c>
      <c r="F95" s="58">
        <v>1002493.9900000001</v>
      </c>
      <c r="G95" s="58">
        <v>1175951.2</v>
      </c>
    </row>
    <row r="96" spans="1:7" x14ac:dyDescent="0.25">
      <c r="A96" s="68" t="s">
        <v>315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316</v>
      </c>
      <c r="B97" s="58">
        <v>3562309.77</v>
      </c>
      <c r="C97" s="58">
        <v>406275.14999999985</v>
      </c>
      <c r="D97" s="58">
        <v>3968584.9199999995</v>
      </c>
      <c r="E97" s="58">
        <v>926387.97999999986</v>
      </c>
      <c r="F97" s="58">
        <v>857143.5</v>
      </c>
      <c r="G97" s="58">
        <v>3042196.9399999995</v>
      </c>
    </row>
    <row r="98" spans="1:7" x14ac:dyDescent="0.25">
      <c r="A98" s="70" t="s">
        <v>317</v>
      </c>
      <c r="B98" s="58">
        <v>9248448.450000003</v>
      </c>
      <c r="C98" s="58">
        <v>-1811542.2999999998</v>
      </c>
      <c r="D98" s="58">
        <v>7436906.1500000013</v>
      </c>
      <c r="E98" s="58">
        <v>1609939.2600000005</v>
      </c>
      <c r="F98" s="58">
        <v>1382816.3400000005</v>
      </c>
      <c r="G98" s="58">
        <v>5826966.8900000006</v>
      </c>
    </row>
    <row r="99" spans="1:7" x14ac:dyDescent="0.25">
      <c r="A99" s="68" t="s">
        <v>318</v>
      </c>
      <c r="B99" s="58">
        <v>6152749.4400000004</v>
      </c>
      <c r="C99" s="58">
        <v>50577.95</v>
      </c>
      <c r="D99" s="58">
        <v>6203327.3899999978</v>
      </c>
      <c r="E99" s="58">
        <v>2731417.7800000003</v>
      </c>
      <c r="F99" s="58">
        <v>2402320.91</v>
      </c>
      <c r="G99" s="58">
        <v>3471909.6100000003</v>
      </c>
    </row>
    <row r="100" spans="1:7" x14ac:dyDescent="0.25">
      <c r="A100" s="68" t="s">
        <v>319</v>
      </c>
      <c r="B100" s="58">
        <v>329387.95</v>
      </c>
      <c r="C100" s="58">
        <v>-236727.52000000002</v>
      </c>
      <c r="D100" s="58">
        <v>92660.430000000008</v>
      </c>
      <c r="E100" s="58">
        <v>32398.500000000004</v>
      </c>
      <c r="F100" s="58">
        <v>32149.500000000004</v>
      </c>
      <c r="G100" s="58">
        <v>60261.93</v>
      </c>
    </row>
    <row r="101" spans="1:7" x14ac:dyDescent="0.25">
      <c r="A101" s="68" t="s">
        <v>320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321</v>
      </c>
      <c r="B102" s="58">
        <v>2478911.84</v>
      </c>
      <c r="C102" s="58">
        <v>149575.8299999999</v>
      </c>
      <c r="D102" s="58">
        <v>2628487.669999999</v>
      </c>
      <c r="E102" s="58">
        <v>1086634.23</v>
      </c>
      <c r="F102" s="58">
        <v>903059.23000000021</v>
      </c>
      <c r="G102" s="58">
        <v>1541853.4399999995</v>
      </c>
    </row>
    <row r="103" spans="1:7" x14ac:dyDescent="0.25">
      <c r="A103" s="67" t="s">
        <v>322</v>
      </c>
      <c r="B103" s="66">
        <f t="shared" ref="B103:G103" si="13">SUM(B104:B112)</f>
        <v>160072243.03</v>
      </c>
      <c r="C103" s="66">
        <f t="shared" si="13"/>
        <v>86067695.130000025</v>
      </c>
      <c r="D103" s="66">
        <f t="shared" si="13"/>
        <v>246139938.16</v>
      </c>
      <c r="E103" s="66">
        <f t="shared" si="13"/>
        <v>76829226.349999979</v>
      </c>
      <c r="F103" s="66">
        <f t="shared" si="13"/>
        <v>76255782.549999982</v>
      </c>
      <c r="G103" s="66">
        <f t="shared" si="13"/>
        <v>169310711.81000003</v>
      </c>
    </row>
    <row r="104" spans="1:7" x14ac:dyDescent="0.25">
      <c r="A104" s="68" t="s">
        <v>323</v>
      </c>
      <c r="B104" s="58">
        <v>41461688.700000003</v>
      </c>
      <c r="C104" s="58">
        <v>-3113777.6399999992</v>
      </c>
      <c r="D104" s="58">
        <v>38347911.059999995</v>
      </c>
      <c r="E104" s="58">
        <v>15583229.939999996</v>
      </c>
      <c r="F104" s="58">
        <v>15171931.809999999</v>
      </c>
      <c r="G104" s="58">
        <v>22764681.120000008</v>
      </c>
    </row>
    <row r="105" spans="1:7" x14ac:dyDescent="0.25">
      <c r="A105" s="68" t="s">
        <v>324</v>
      </c>
      <c r="B105" s="58">
        <v>30597038.809999999</v>
      </c>
      <c r="C105" s="58">
        <v>123112.44999999995</v>
      </c>
      <c r="D105" s="58">
        <v>30720151.259999998</v>
      </c>
      <c r="E105" s="58">
        <v>29858555.499999996</v>
      </c>
      <c r="F105" s="58">
        <v>29858555.499999996</v>
      </c>
      <c r="G105" s="58">
        <v>861595.75999999978</v>
      </c>
    </row>
    <row r="106" spans="1:7" x14ac:dyDescent="0.25">
      <c r="A106" s="68" t="s">
        <v>325</v>
      </c>
      <c r="B106" s="58">
        <v>1042118.73</v>
      </c>
      <c r="C106" s="58">
        <v>2001355.0499999993</v>
      </c>
      <c r="D106" s="58">
        <v>3043473.7799999989</v>
      </c>
      <c r="E106" s="58">
        <v>239149.46000000002</v>
      </c>
      <c r="F106" s="58">
        <v>209926.39</v>
      </c>
      <c r="G106" s="58">
        <v>2804324.3199999994</v>
      </c>
    </row>
    <row r="107" spans="1:7" x14ac:dyDescent="0.25">
      <c r="A107" s="68" t="s">
        <v>326</v>
      </c>
      <c r="B107" s="58">
        <v>8541941.1499999985</v>
      </c>
      <c r="C107" s="58">
        <v>51386250.289999999</v>
      </c>
      <c r="D107" s="58">
        <v>59928191.440000005</v>
      </c>
      <c r="E107" s="58">
        <v>68468.17</v>
      </c>
      <c r="F107" s="58">
        <v>68468.17</v>
      </c>
      <c r="G107" s="58">
        <v>59859723.270000011</v>
      </c>
    </row>
    <row r="108" spans="1:7" x14ac:dyDescent="0.25">
      <c r="A108" s="68" t="s">
        <v>327</v>
      </c>
      <c r="B108" s="58">
        <v>22293429.489999995</v>
      </c>
      <c r="C108" s="58">
        <v>33044256.660000015</v>
      </c>
      <c r="D108" s="58">
        <v>55337686.150000013</v>
      </c>
      <c r="E108" s="58">
        <v>4555968.88</v>
      </c>
      <c r="F108" s="58">
        <v>4475178.84</v>
      </c>
      <c r="G108" s="58">
        <v>50781717.270000018</v>
      </c>
    </row>
    <row r="109" spans="1:7" x14ac:dyDescent="0.25">
      <c r="A109" s="68" t="s">
        <v>328</v>
      </c>
      <c r="B109" s="58">
        <v>0</v>
      </c>
      <c r="C109" s="58">
        <v>230000</v>
      </c>
      <c r="D109" s="58">
        <v>230000</v>
      </c>
      <c r="E109" s="58">
        <v>0</v>
      </c>
      <c r="F109" s="58">
        <v>0</v>
      </c>
      <c r="G109" s="58">
        <v>230000</v>
      </c>
    </row>
    <row r="110" spans="1:7" x14ac:dyDescent="0.25">
      <c r="A110" s="68" t="s">
        <v>329</v>
      </c>
      <c r="B110" s="58">
        <v>1175128.3500000001</v>
      </c>
      <c r="C110" s="58">
        <v>2173930.4499999997</v>
      </c>
      <c r="D110" s="58">
        <v>3349058.8</v>
      </c>
      <c r="E110" s="58">
        <v>684957.85000000009</v>
      </c>
      <c r="F110" s="58">
        <v>637867.57000000007</v>
      </c>
      <c r="G110" s="58">
        <v>2664100.9499999997</v>
      </c>
    </row>
    <row r="111" spans="1:7" x14ac:dyDescent="0.25">
      <c r="A111" s="68" t="s">
        <v>330</v>
      </c>
      <c r="B111" s="58">
        <v>0</v>
      </c>
      <c r="C111" s="58">
        <v>199000</v>
      </c>
      <c r="D111" s="58">
        <v>199000</v>
      </c>
      <c r="E111" s="58">
        <v>0</v>
      </c>
      <c r="F111" s="58">
        <v>0</v>
      </c>
      <c r="G111" s="58">
        <v>199000</v>
      </c>
    </row>
    <row r="112" spans="1:7" x14ac:dyDescent="0.25">
      <c r="A112" s="68" t="s">
        <v>331</v>
      </c>
      <c r="B112" s="58">
        <v>54960897.799999997</v>
      </c>
      <c r="C112" s="58">
        <v>23567.87</v>
      </c>
      <c r="D112" s="58">
        <v>54984465.669999994</v>
      </c>
      <c r="E112" s="58">
        <v>25838896.549999982</v>
      </c>
      <c r="F112" s="58">
        <v>25833854.269999985</v>
      </c>
      <c r="G112" s="58">
        <v>29145569.120000008</v>
      </c>
    </row>
    <row r="113" spans="1:7" x14ac:dyDescent="0.25">
      <c r="A113" s="67" t="s">
        <v>332</v>
      </c>
      <c r="B113" s="66">
        <f t="shared" ref="B113:G113" si="14">SUM(B114:B122)</f>
        <v>1889166</v>
      </c>
      <c r="C113" s="66">
        <f t="shared" si="14"/>
        <v>38578501.539999999</v>
      </c>
      <c r="D113" s="66">
        <f t="shared" si="14"/>
        <v>40467667.539999999</v>
      </c>
      <c r="E113" s="66">
        <f t="shared" si="14"/>
        <v>346012.66000000003</v>
      </c>
      <c r="F113" s="66">
        <f t="shared" si="14"/>
        <v>287012.66000000003</v>
      </c>
      <c r="G113" s="66">
        <f t="shared" si="14"/>
        <v>40121654.880000003</v>
      </c>
    </row>
    <row r="114" spans="1:7" x14ac:dyDescent="0.25">
      <c r="A114" s="68" t="s">
        <v>333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334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335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336</v>
      </c>
      <c r="B117" s="58">
        <v>1889166</v>
      </c>
      <c r="C117" s="58">
        <v>38578501.539999999</v>
      </c>
      <c r="D117" s="58">
        <v>40467667.539999999</v>
      </c>
      <c r="E117" s="58">
        <v>346012.66000000003</v>
      </c>
      <c r="F117" s="58">
        <v>287012.66000000003</v>
      </c>
      <c r="G117" s="58">
        <v>40121654.880000003</v>
      </c>
    </row>
    <row r="118" spans="1:7" x14ac:dyDescent="0.25">
      <c r="A118" s="68" t="s">
        <v>337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338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339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340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341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342</v>
      </c>
      <c r="B123" s="66">
        <f t="shared" ref="B123:G123" si="15">SUM(B124:B132)</f>
        <v>11241500</v>
      </c>
      <c r="C123" s="66">
        <f t="shared" si="15"/>
        <v>12763331.019999998</v>
      </c>
      <c r="D123" s="66">
        <f t="shared" si="15"/>
        <v>24004831.020000003</v>
      </c>
      <c r="E123" s="66">
        <f t="shared" si="15"/>
        <v>2325654.69</v>
      </c>
      <c r="F123" s="66">
        <f t="shared" si="15"/>
        <v>1994951.45</v>
      </c>
      <c r="G123" s="66">
        <f t="shared" si="15"/>
        <v>21679176.329999998</v>
      </c>
    </row>
    <row r="124" spans="1:7" x14ac:dyDescent="0.25">
      <c r="A124" s="68" t="s">
        <v>343</v>
      </c>
      <c r="B124" s="58">
        <v>0</v>
      </c>
      <c r="C124" s="58">
        <v>6481767.8599999975</v>
      </c>
      <c r="D124" s="58">
        <v>6481767.8599999994</v>
      </c>
      <c r="E124" s="58">
        <v>831030.24</v>
      </c>
      <c r="F124" s="58">
        <v>735997.24</v>
      </c>
      <c r="G124" s="58">
        <v>5650737.6199999992</v>
      </c>
    </row>
    <row r="125" spans="1:7" x14ac:dyDescent="0.25">
      <c r="A125" s="68" t="s">
        <v>344</v>
      </c>
      <c r="B125" s="58">
        <v>0</v>
      </c>
      <c r="C125" s="58">
        <v>363693.74000000005</v>
      </c>
      <c r="D125" s="58">
        <v>363693.74</v>
      </c>
      <c r="E125" s="58">
        <v>58000</v>
      </c>
      <c r="F125" s="58">
        <v>10556</v>
      </c>
      <c r="G125" s="58">
        <v>305693.74</v>
      </c>
    </row>
    <row r="126" spans="1:7" x14ac:dyDescent="0.25">
      <c r="A126" s="68" t="s">
        <v>345</v>
      </c>
      <c r="B126" s="58">
        <v>11241500</v>
      </c>
      <c r="C126" s="58">
        <v>5597869.4199999999</v>
      </c>
      <c r="D126" s="58">
        <v>16839369.420000002</v>
      </c>
      <c r="E126" s="58">
        <v>1429819.45</v>
      </c>
      <c r="F126" s="58">
        <v>1241593.21</v>
      </c>
      <c r="G126" s="58">
        <v>15409549.969999999</v>
      </c>
    </row>
    <row r="127" spans="1:7" x14ac:dyDescent="0.25">
      <c r="A127" s="68" t="s">
        <v>346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347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348</v>
      </c>
      <c r="B129" s="58">
        <v>0</v>
      </c>
      <c r="C129" s="58">
        <v>170000</v>
      </c>
      <c r="D129" s="58">
        <v>170000</v>
      </c>
      <c r="E129" s="58">
        <v>6805</v>
      </c>
      <c r="F129" s="58">
        <v>6805</v>
      </c>
      <c r="G129" s="58">
        <v>163195</v>
      </c>
    </row>
    <row r="130" spans="1:7" x14ac:dyDescent="0.25">
      <c r="A130" s="68" t="s">
        <v>349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350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351</v>
      </c>
      <c r="B132" s="58">
        <v>0</v>
      </c>
      <c r="C132" s="58">
        <v>150000</v>
      </c>
      <c r="D132" s="58">
        <v>150000</v>
      </c>
      <c r="E132" s="58">
        <v>0</v>
      </c>
      <c r="F132" s="58">
        <v>0</v>
      </c>
      <c r="G132" s="58">
        <v>150000</v>
      </c>
    </row>
    <row r="133" spans="1:7" x14ac:dyDescent="0.25">
      <c r="A133" s="67" t="s">
        <v>352</v>
      </c>
      <c r="B133" s="66">
        <f t="shared" ref="B133:G133" si="16">SUM(B134:B136)</f>
        <v>29486249</v>
      </c>
      <c r="C133" s="66">
        <f t="shared" si="16"/>
        <v>29843079.540000003</v>
      </c>
      <c r="D133" s="66">
        <f t="shared" si="16"/>
        <v>59329328.540000007</v>
      </c>
      <c r="E133" s="66">
        <f t="shared" si="16"/>
        <v>20677082.009999998</v>
      </c>
      <c r="F133" s="66">
        <f t="shared" si="16"/>
        <v>20677082.009999998</v>
      </c>
      <c r="G133" s="66">
        <f t="shared" si="16"/>
        <v>38652246.530000009</v>
      </c>
    </row>
    <row r="134" spans="1:7" x14ac:dyDescent="0.25">
      <c r="A134" s="68" t="s">
        <v>353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354</v>
      </c>
      <c r="B135" s="58">
        <v>29486249</v>
      </c>
      <c r="C135" s="58">
        <v>29843079.540000003</v>
      </c>
      <c r="D135" s="58">
        <v>59329328.540000007</v>
      </c>
      <c r="E135" s="58">
        <v>20677082.009999998</v>
      </c>
      <c r="F135" s="58">
        <v>20677082.009999998</v>
      </c>
      <c r="G135" s="58">
        <v>38652246.530000009</v>
      </c>
    </row>
    <row r="136" spans="1:7" x14ac:dyDescent="0.25">
      <c r="A136" s="68" t="s">
        <v>355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356</v>
      </c>
      <c r="B137" s="66">
        <f t="shared" ref="B137:G137" si="17">SUM(B138:B145)</f>
        <v>0</v>
      </c>
      <c r="C137" s="66">
        <f t="shared" si="17"/>
        <v>0</v>
      </c>
      <c r="D137" s="66">
        <f t="shared" si="17"/>
        <v>0</v>
      </c>
      <c r="E137" s="66">
        <f t="shared" si="17"/>
        <v>0</v>
      </c>
      <c r="F137" s="66">
        <f t="shared" si="17"/>
        <v>0</v>
      </c>
      <c r="G137" s="66">
        <f t="shared" si="17"/>
        <v>0</v>
      </c>
    </row>
    <row r="138" spans="1:7" x14ac:dyDescent="0.25">
      <c r="A138" s="68" t="s">
        <v>357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358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359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360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361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362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363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10" x14ac:dyDescent="0.25">
      <c r="A145" s="68" t="s">
        <v>364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10" x14ac:dyDescent="0.25">
      <c r="A146" s="67" t="s">
        <v>365</v>
      </c>
      <c r="B146" s="66">
        <f t="shared" ref="B146:G146" si="18">SUM(B147:B149)</f>
        <v>0</v>
      </c>
      <c r="C146" s="66">
        <f t="shared" si="18"/>
        <v>0</v>
      </c>
      <c r="D146" s="66">
        <f t="shared" si="18"/>
        <v>0</v>
      </c>
      <c r="E146" s="66">
        <f t="shared" si="18"/>
        <v>0</v>
      </c>
      <c r="F146" s="66">
        <f t="shared" si="18"/>
        <v>0</v>
      </c>
      <c r="G146" s="66">
        <f t="shared" si="18"/>
        <v>0</v>
      </c>
    </row>
    <row r="147" spans="1:10" x14ac:dyDescent="0.25">
      <c r="A147" s="68" t="s">
        <v>366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10" x14ac:dyDescent="0.25">
      <c r="A148" s="68" t="s">
        <v>367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10" x14ac:dyDescent="0.25">
      <c r="A149" s="68" t="s">
        <v>368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10" x14ac:dyDescent="0.25">
      <c r="A150" s="67" t="s">
        <v>369</v>
      </c>
      <c r="B150" s="66">
        <f t="shared" ref="B150:G150" si="19">SUM(B151:B157)</f>
        <v>0</v>
      </c>
      <c r="C150" s="66">
        <f t="shared" si="19"/>
        <v>0</v>
      </c>
      <c r="D150" s="66">
        <f t="shared" si="19"/>
        <v>0</v>
      </c>
      <c r="E150" s="66">
        <f t="shared" si="19"/>
        <v>0</v>
      </c>
      <c r="F150" s="66">
        <f t="shared" si="19"/>
        <v>0</v>
      </c>
      <c r="G150" s="66">
        <f t="shared" si="19"/>
        <v>0</v>
      </c>
    </row>
    <row r="151" spans="1:10" x14ac:dyDescent="0.25">
      <c r="A151" s="68" t="s">
        <v>370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10" x14ac:dyDescent="0.25">
      <c r="A152" s="68" t="s">
        <v>371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10" x14ac:dyDescent="0.25">
      <c r="A153" s="68" t="s">
        <v>372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10" x14ac:dyDescent="0.25">
      <c r="A154" s="70" t="s">
        <v>373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10" x14ac:dyDescent="0.25">
      <c r="A155" s="68" t="s">
        <v>374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10" x14ac:dyDescent="0.25">
      <c r="A156" s="68" t="s">
        <v>375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10" x14ac:dyDescent="0.25">
      <c r="A157" s="68" t="s">
        <v>376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10" x14ac:dyDescent="0.25">
      <c r="A158" s="71"/>
      <c r="B158" s="72"/>
      <c r="C158" s="72"/>
      <c r="D158" s="72"/>
      <c r="E158" s="72"/>
      <c r="F158" s="72"/>
      <c r="G158" s="72"/>
      <c r="J158" s="129"/>
    </row>
    <row r="159" spans="1:10" x14ac:dyDescent="0.25">
      <c r="A159" s="28" t="s">
        <v>378</v>
      </c>
      <c r="B159" s="73">
        <f t="shared" ref="B159:G159" si="20">+B9+B84</f>
        <v>4435551486.0000019</v>
      </c>
      <c r="C159" s="73">
        <f t="shared" si="20"/>
        <v>596823324.75</v>
      </c>
      <c r="D159" s="73">
        <f t="shared" si="20"/>
        <v>5032374810.75</v>
      </c>
      <c r="E159" s="73">
        <f t="shared" si="20"/>
        <v>1979263984.3800001</v>
      </c>
      <c r="F159" s="73">
        <f t="shared" si="20"/>
        <v>1958297723.1199994</v>
      </c>
      <c r="G159" s="73">
        <f t="shared" si="20"/>
        <v>3053110826.3699999</v>
      </c>
    </row>
    <row r="160" spans="1:10" x14ac:dyDescent="0.25">
      <c r="A160" s="49"/>
      <c r="B160" s="48"/>
      <c r="C160" s="48"/>
      <c r="D160" s="48"/>
      <c r="E160" s="48"/>
      <c r="F160" s="48"/>
      <c r="G160" s="48"/>
    </row>
    <row r="163" spans="2:7" x14ac:dyDescent="0.25">
      <c r="B163" s="129"/>
      <c r="C163" s="129"/>
      <c r="D163" s="129"/>
      <c r="E163" s="129"/>
      <c r="F163" s="129"/>
      <c r="G163" s="129"/>
    </row>
    <row r="164" spans="2:7" x14ac:dyDescent="0.25">
      <c r="B164" s="129"/>
      <c r="C164" s="129"/>
      <c r="D164" s="129"/>
      <c r="E164" s="129"/>
      <c r="F164" s="129"/>
      <c r="G164" s="129"/>
    </row>
  </sheetData>
  <protectedRanges>
    <protectedRange sqref="B9:G9 B84:G84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I33"/>
  <sheetViews>
    <sheetView showGridLines="0" zoomScale="75" zoomScaleNormal="75" workbookViewId="0">
      <selection sqref="A1:G1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10" max="10" width="11.85546875" bestFit="1" customWidth="1"/>
  </cols>
  <sheetData>
    <row r="1" spans="1:9" ht="35.450000000000003" customHeight="1" x14ac:dyDescent="0.25">
      <c r="A1" s="148" t="s">
        <v>379</v>
      </c>
      <c r="B1" s="149"/>
      <c r="C1" s="149"/>
      <c r="D1" s="149"/>
      <c r="E1" s="149"/>
      <c r="F1" s="149"/>
      <c r="G1" s="150"/>
    </row>
    <row r="2" spans="1:9" ht="15" customHeight="1" x14ac:dyDescent="0.25">
      <c r="A2" s="133" t="str">
        <f>'Formato 1'!A2</f>
        <v>Universidad de Guanajuato</v>
      </c>
      <c r="B2" s="134"/>
      <c r="C2" s="134"/>
      <c r="D2" s="134"/>
      <c r="E2" s="134"/>
      <c r="F2" s="134"/>
      <c r="G2" s="135"/>
    </row>
    <row r="3" spans="1:9" ht="15" customHeight="1" x14ac:dyDescent="0.25">
      <c r="A3" s="136" t="s">
        <v>296</v>
      </c>
      <c r="B3" s="137"/>
      <c r="C3" s="137"/>
      <c r="D3" s="137"/>
      <c r="E3" s="137"/>
      <c r="F3" s="137"/>
      <c r="G3" s="138"/>
      <c r="I3" s="154"/>
    </row>
    <row r="4" spans="1:9" ht="15" customHeight="1" x14ac:dyDescent="0.25">
      <c r="A4" s="124" t="s">
        <v>380</v>
      </c>
      <c r="B4" s="125"/>
      <c r="C4" s="125"/>
      <c r="D4" s="125"/>
      <c r="E4" s="125"/>
      <c r="F4" s="125"/>
      <c r="G4" s="126"/>
    </row>
    <row r="5" spans="1:9" ht="15" customHeight="1" x14ac:dyDescent="0.25">
      <c r="A5" s="136" t="str">
        <f>'Formato 3'!A4</f>
        <v>Del 1 de enero al 30 de junio de 2026</v>
      </c>
      <c r="B5" s="137"/>
      <c r="C5" s="137"/>
      <c r="D5" s="137"/>
      <c r="E5" s="137"/>
      <c r="F5" s="137"/>
      <c r="G5" s="138"/>
    </row>
    <row r="6" spans="1:9" x14ac:dyDescent="0.25">
      <c r="A6" s="139" t="s">
        <v>2</v>
      </c>
      <c r="B6" s="140"/>
      <c r="C6" s="140"/>
      <c r="D6" s="140"/>
      <c r="E6" s="140"/>
      <c r="F6" s="140"/>
      <c r="G6" s="141"/>
    </row>
    <row r="7" spans="1:9" ht="15" customHeight="1" x14ac:dyDescent="0.25">
      <c r="A7" s="143" t="s">
        <v>5</v>
      </c>
      <c r="B7" s="145" t="s">
        <v>298</v>
      </c>
      <c r="C7" s="145"/>
      <c r="D7" s="145"/>
      <c r="E7" s="145"/>
      <c r="F7" s="145"/>
      <c r="G7" s="147" t="s">
        <v>299</v>
      </c>
    </row>
    <row r="8" spans="1:9" ht="30" x14ac:dyDescent="0.25">
      <c r="A8" s="144"/>
      <c r="B8" s="24" t="s">
        <v>204</v>
      </c>
      <c r="C8" s="7" t="s">
        <v>230</v>
      </c>
      <c r="D8" s="24" t="s">
        <v>231</v>
      </c>
      <c r="E8" s="24" t="s">
        <v>189</v>
      </c>
      <c r="F8" s="24" t="s">
        <v>205</v>
      </c>
      <c r="G8" s="146"/>
    </row>
    <row r="9" spans="1:9" ht="15.75" customHeight="1" x14ac:dyDescent="0.25">
      <c r="A9" s="25" t="s">
        <v>381</v>
      </c>
      <c r="B9" s="29">
        <f t="shared" ref="B9:G9" si="0">SUM(B10:B17)</f>
        <v>1969321176.0000012</v>
      </c>
      <c r="C9" s="29">
        <f t="shared" si="0"/>
        <v>395923961.13</v>
      </c>
      <c r="D9" s="29">
        <f t="shared" si="0"/>
        <v>2365245137.1299996</v>
      </c>
      <c r="E9" s="29">
        <f t="shared" si="0"/>
        <v>815385357.73000014</v>
      </c>
      <c r="F9" s="29">
        <f t="shared" si="0"/>
        <v>797052993.53000009</v>
      </c>
      <c r="G9" s="29">
        <f t="shared" si="0"/>
        <v>1549859779.3999994</v>
      </c>
    </row>
    <row r="10" spans="1:9" x14ac:dyDescent="0.25">
      <c r="A10" s="55" t="s">
        <v>547</v>
      </c>
      <c r="B10" s="58">
        <v>1394494601.7600012</v>
      </c>
      <c r="C10" s="58">
        <v>253213633.84</v>
      </c>
      <c r="D10" s="58">
        <v>1647708235.5999999</v>
      </c>
      <c r="E10" s="58">
        <v>549190035.94000006</v>
      </c>
      <c r="F10" s="58">
        <v>537366078.60000002</v>
      </c>
      <c r="G10" s="58">
        <v>1098518199.6600001</v>
      </c>
    </row>
    <row r="11" spans="1:9" x14ac:dyDescent="0.25">
      <c r="A11" s="55" t="s">
        <v>548</v>
      </c>
      <c r="B11" s="58">
        <v>208214344.57000002</v>
      </c>
      <c r="C11" s="58">
        <v>55368282.350000001</v>
      </c>
      <c r="D11" s="58">
        <v>263582626.91999996</v>
      </c>
      <c r="E11" s="58">
        <v>99755004.619999975</v>
      </c>
      <c r="F11" s="58">
        <v>97262579.730000004</v>
      </c>
      <c r="G11" s="58">
        <v>163827622.29999959</v>
      </c>
    </row>
    <row r="12" spans="1:9" x14ac:dyDescent="0.25">
      <c r="A12" s="55" t="s">
        <v>549</v>
      </c>
      <c r="B12" s="58">
        <v>93659972.620000005</v>
      </c>
      <c r="C12" s="58">
        <v>34241918.640000023</v>
      </c>
      <c r="D12" s="58">
        <v>127901891.25999992</v>
      </c>
      <c r="E12" s="58">
        <v>43670830.45000001</v>
      </c>
      <c r="F12" s="58">
        <v>43319094.399999999</v>
      </c>
      <c r="G12" s="58">
        <v>84231060.810000047</v>
      </c>
    </row>
    <row r="13" spans="1:9" x14ac:dyDescent="0.25">
      <c r="A13" s="55" t="s">
        <v>550</v>
      </c>
      <c r="B13" s="58">
        <v>79156434.180000007</v>
      </c>
      <c r="C13" s="58">
        <v>19643466.709999997</v>
      </c>
      <c r="D13" s="58">
        <v>98799900.890000001</v>
      </c>
      <c r="E13" s="58">
        <v>41992061.650000036</v>
      </c>
      <c r="F13" s="58">
        <v>41116551.229999997</v>
      </c>
      <c r="G13" s="58">
        <v>56807839.240000024</v>
      </c>
    </row>
    <row r="14" spans="1:9" x14ac:dyDescent="0.25">
      <c r="A14" s="55" t="s">
        <v>551</v>
      </c>
      <c r="B14" s="58">
        <v>56825085.800000012</v>
      </c>
      <c r="C14" s="58">
        <v>9564283.0500000007</v>
      </c>
      <c r="D14" s="58">
        <v>66389368.849999994</v>
      </c>
      <c r="E14" s="58">
        <v>23997250.349999987</v>
      </c>
      <c r="F14" s="58">
        <v>22722107.829999998</v>
      </c>
      <c r="G14" s="58">
        <v>42392118.5</v>
      </c>
    </row>
    <row r="15" spans="1:9" x14ac:dyDescent="0.25">
      <c r="A15" s="55" t="s">
        <v>552</v>
      </c>
      <c r="B15" s="58">
        <v>136970737.06999993</v>
      </c>
      <c r="C15" s="58">
        <v>23892376.539999951</v>
      </c>
      <c r="D15" s="58">
        <v>160863113.60999972</v>
      </c>
      <c r="E15" s="58">
        <v>56780174.719999999</v>
      </c>
      <c r="F15" s="58">
        <v>55266581.740000002</v>
      </c>
      <c r="G15" s="58">
        <v>104082938.88999978</v>
      </c>
    </row>
    <row r="16" spans="1:9" x14ac:dyDescent="0.25">
      <c r="A16" s="55" t="s">
        <v>382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383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384</v>
      </c>
      <c r="B19" s="4">
        <f t="shared" ref="B19:G19" si="1">SUM(B20:B27)</f>
        <v>2466230310.0000005</v>
      </c>
      <c r="C19" s="4">
        <f t="shared" si="1"/>
        <v>200899363.61999997</v>
      </c>
      <c r="D19" s="4">
        <f t="shared" si="1"/>
        <v>2667129673.6200008</v>
      </c>
      <c r="E19" s="4">
        <f t="shared" si="1"/>
        <v>1163878626.6499999</v>
      </c>
      <c r="F19" s="4">
        <f t="shared" si="1"/>
        <v>1161244729.5899999</v>
      </c>
      <c r="G19" s="4">
        <f t="shared" si="1"/>
        <v>1503251046.9699998</v>
      </c>
    </row>
    <row r="20" spans="1:7" x14ac:dyDescent="0.25">
      <c r="A20" s="55" t="s">
        <v>547</v>
      </c>
      <c r="B20" s="58">
        <v>654840698.88000035</v>
      </c>
      <c r="C20" s="58">
        <v>-11152670.529999999</v>
      </c>
      <c r="D20" s="58">
        <v>643688028.35000002</v>
      </c>
      <c r="E20" s="58">
        <v>133402658.82999989</v>
      </c>
      <c r="F20" s="58">
        <v>132588237.87</v>
      </c>
      <c r="G20" s="58">
        <v>510285369.51999974</v>
      </c>
    </row>
    <row r="21" spans="1:7" x14ac:dyDescent="0.25">
      <c r="A21" s="55" t="s">
        <v>548</v>
      </c>
      <c r="B21" s="58">
        <v>733818103.5400002</v>
      </c>
      <c r="C21" s="58">
        <v>74229886.900000006</v>
      </c>
      <c r="D21" s="58">
        <v>808047990.4400003</v>
      </c>
      <c r="E21" s="58">
        <v>411080732.66999984</v>
      </c>
      <c r="F21" s="58">
        <v>410503562.17000002</v>
      </c>
      <c r="G21" s="58">
        <v>396967257.76999986</v>
      </c>
    </row>
    <row r="22" spans="1:7" x14ac:dyDescent="0.25">
      <c r="A22" s="55" t="s">
        <v>549</v>
      </c>
      <c r="B22" s="58">
        <v>289112895.6400001</v>
      </c>
      <c r="C22" s="58">
        <v>37638319.639999971</v>
      </c>
      <c r="D22" s="58">
        <v>326751215.27999985</v>
      </c>
      <c r="E22" s="58">
        <v>171330790.54999992</v>
      </c>
      <c r="F22" s="58">
        <v>170708047.49000001</v>
      </c>
      <c r="G22" s="58">
        <v>155420424.73000032</v>
      </c>
    </row>
    <row r="23" spans="1:7" x14ac:dyDescent="0.25">
      <c r="A23" s="55" t="s">
        <v>550</v>
      </c>
      <c r="B23" s="58">
        <v>275350811.71999979</v>
      </c>
      <c r="C23" s="58">
        <v>41168127.240000039</v>
      </c>
      <c r="D23" s="58">
        <v>316518938.96000028</v>
      </c>
      <c r="E23" s="58">
        <v>157441134.52999997</v>
      </c>
      <c r="F23" s="58">
        <v>156981031.5</v>
      </c>
      <c r="G23" s="58">
        <v>159077804.42999986</v>
      </c>
    </row>
    <row r="24" spans="1:7" x14ac:dyDescent="0.25">
      <c r="A24" s="55" t="s">
        <v>551</v>
      </c>
      <c r="B24" s="58">
        <v>184884551.82999986</v>
      </c>
      <c r="C24" s="58">
        <v>30432997.829999968</v>
      </c>
      <c r="D24" s="58">
        <v>215317549.66</v>
      </c>
      <c r="E24" s="58">
        <v>106076656.15999998</v>
      </c>
      <c r="F24" s="58">
        <v>105934489.65000001</v>
      </c>
      <c r="G24" s="58">
        <v>109240893.49999988</v>
      </c>
    </row>
    <row r="25" spans="1:7" x14ac:dyDescent="0.25">
      <c r="A25" s="55" t="s">
        <v>552</v>
      </c>
      <c r="B25" s="58">
        <v>328223248.3900001</v>
      </c>
      <c r="C25" s="58">
        <v>28582702.539999995</v>
      </c>
      <c r="D25" s="58">
        <v>356805950.93000007</v>
      </c>
      <c r="E25" s="58">
        <v>184546653.91000021</v>
      </c>
      <c r="F25" s="58">
        <v>184529360.91</v>
      </c>
      <c r="G25" s="58">
        <v>172259297.01999995</v>
      </c>
    </row>
    <row r="26" spans="1:7" x14ac:dyDescent="0.25">
      <c r="A26" s="55" t="s">
        <v>382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383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/>
      <c r="E28" s="43"/>
      <c r="F28" s="43"/>
      <c r="G28" s="43"/>
    </row>
    <row r="29" spans="1:7" x14ac:dyDescent="0.25">
      <c r="A29" s="3" t="s">
        <v>378</v>
      </c>
      <c r="B29" s="4">
        <f t="shared" ref="B29:G29" si="2">+B9+B19</f>
        <v>4435551486.0000019</v>
      </c>
      <c r="C29" s="4">
        <f t="shared" si="2"/>
        <v>596823324.75</v>
      </c>
      <c r="D29" s="4">
        <f t="shared" si="2"/>
        <v>5032374810.75</v>
      </c>
      <c r="E29" s="4">
        <f t="shared" si="2"/>
        <v>1979263984.3800001</v>
      </c>
      <c r="F29" s="4">
        <f t="shared" si="2"/>
        <v>1958297723.1199999</v>
      </c>
      <c r="G29" s="4">
        <f t="shared" si="2"/>
        <v>3053110826.3699989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3" spans="2:7" x14ac:dyDescent="0.25">
      <c r="B33" s="129"/>
      <c r="C33" s="129"/>
      <c r="D33" s="129"/>
      <c r="E33" s="129"/>
      <c r="F33" s="129"/>
      <c r="G33" s="12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18:G1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I82"/>
  <sheetViews>
    <sheetView showGridLines="0" zoomScale="75" zoomScaleNormal="75" workbookViewId="0">
      <selection sqref="A1:G1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10" max="10" width="11.85546875" bestFit="1" customWidth="1"/>
  </cols>
  <sheetData>
    <row r="1" spans="1:9" ht="35.450000000000003" customHeight="1" x14ac:dyDescent="0.25">
      <c r="A1" s="151" t="s">
        <v>385</v>
      </c>
      <c r="B1" s="152"/>
      <c r="C1" s="152"/>
      <c r="D1" s="152"/>
      <c r="E1" s="152"/>
      <c r="F1" s="152"/>
      <c r="G1" s="152"/>
    </row>
    <row r="2" spans="1:9" x14ac:dyDescent="0.25">
      <c r="A2" s="93" t="str">
        <f>'Formato 1'!A2</f>
        <v>Universidad de Guanajuato</v>
      </c>
      <c r="B2" s="94"/>
      <c r="C2" s="94"/>
      <c r="D2" s="94"/>
      <c r="E2" s="94"/>
      <c r="F2" s="94"/>
      <c r="G2" s="95"/>
    </row>
    <row r="3" spans="1:9" x14ac:dyDescent="0.25">
      <c r="A3" s="96" t="s">
        <v>296</v>
      </c>
      <c r="B3" s="97"/>
      <c r="C3" s="97"/>
      <c r="D3" s="97"/>
      <c r="E3" s="97"/>
      <c r="F3" s="97"/>
      <c r="G3" s="98"/>
      <c r="I3" s="154"/>
    </row>
    <row r="4" spans="1:9" x14ac:dyDescent="0.25">
      <c r="A4" s="96" t="s">
        <v>386</v>
      </c>
      <c r="B4" s="97"/>
      <c r="C4" s="97"/>
      <c r="D4" s="97"/>
      <c r="E4" s="97"/>
      <c r="F4" s="97"/>
      <c r="G4" s="98"/>
    </row>
    <row r="5" spans="1:9" x14ac:dyDescent="0.25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9" x14ac:dyDescent="0.25">
      <c r="A6" s="99" t="s">
        <v>2</v>
      </c>
      <c r="B6" s="100"/>
      <c r="C6" s="100"/>
      <c r="D6" s="100"/>
      <c r="E6" s="100"/>
      <c r="F6" s="100"/>
      <c r="G6" s="101"/>
    </row>
    <row r="7" spans="1:9" ht="15.75" customHeight="1" x14ac:dyDescent="0.25">
      <c r="A7" s="143" t="s">
        <v>5</v>
      </c>
      <c r="B7" s="139" t="s">
        <v>298</v>
      </c>
      <c r="C7" s="140"/>
      <c r="D7" s="140"/>
      <c r="E7" s="140"/>
      <c r="F7" s="141"/>
      <c r="G7" s="147" t="s">
        <v>299</v>
      </c>
    </row>
    <row r="8" spans="1:9" ht="30" x14ac:dyDescent="0.25">
      <c r="A8" s="144"/>
      <c r="B8" s="24" t="s">
        <v>204</v>
      </c>
      <c r="C8" s="7" t="s">
        <v>387</v>
      </c>
      <c r="D8" s="24" t="s">
        <v>301</v>
      </c>
      <c r="E8" s="24" t="s">
        <v>189</v>
      </c>
      <c r="F8" s="31" t="s">
        <v>205</v>
      </c>
      <c r="G8" s="146"/>
    </row>
    <row r="9" spans="1:9" ht="16.5" customHeight="1" x14ac:dyDescent="0.25">
      <c r="A9" s="25" t="s">
        <v>388</v>
      </c>
      <c r="B9" s="29">
        <f t="shared" ref="B9:G9" si="0">+B10+B19+B27+B37</f>
        <v>1969321175.9999981</v>
      </c>
      <c r="C9" s="29">
        <f t="shared" si="0"/>
        <v>395923961.13</v>
      </c>
      <c r="D9" s="29">
        <f t="shared" si="0"/>
        <v>2365245137.1299996</v>
      </c>
      <c r="E9" s="29">
        <f t="shared" si="0"/>
        <v>815385357.73000002</v>
      </c>
      <c r="F9" s="29">
        <f t="shared" si="0"/>
        <v>797052993.52999997</v>
      </c>
      <c r="G9" s="29">
        <f t="shared" si="0"/>
        <v>1549859779.4000001</v>
      </c>
    </row>
    <row r="10" spans="1:9" ht="15" customHeight="1" x14ac:dyDescent="0.25">
      <c r="A10" s="51" t="s">
        <v>389</v>
      </c>
      <c r="B10" s="41">
        <f t="shared" ref="B10:G10" si="1">SUM(B11:B18)</f>
        <v>0</v>
      </c>
      <c r="C10" s="41">
        <f t="shared" si="1"/>
        <v>0</v>
      </c>
      <c r="D10" s="41">
        <f t="shared" si="1"/>
        <v>0</v>
      </c>
      <c r="E10" s="41">
        <f t="shared" si="1"/>
        <v>0</v>
      </c>
      <c r="F10" s="41">
        <f t="shared" si="1"/>
        <v>0</v>
      </c>
      <c r="G10" s="41">
        <f t="shared" si="1"/>
        <v>0</v>
      </c>
    </row>
    <row r="11" spans="1:9" x14ac:dyDescent="0.25">
      <c r="A11" s="60" t="s">
        <v>390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9" x14ac:dyDescent="0.25">
      <c r="A12" s="60" t="s">
        <v>391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9" x14ac:dyDescent="0.25">
      <c r="A13" s="60" t="s">
        <v>392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9" x14ac:dyDescent="0.25">
      <c r="A14" s="60" t="s">
        <v>393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9" x14ac:dyDescent="0.25">
      <c r="A15" s="60" t="s">
        <v>394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9" x14ac:dyDescent="0.25">
      <c r="A16" s="60" t="s">
        <v>395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396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397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398</v>
      </c>
      <c r="B19" s="41">
        <f t="shared" ref="B19:G19" si="2">SUM(B20:B26)</f>
        <v>1925720988.2799981</v>
      </c>
      <c r="C19" s="41">
        <f t="shared" si="2"/>
        <v>381348797.63</v>
      </c>
      <c r="D19" s="41">
        <f t="shared" si="2"/>
        <v>2307069785.9099998</v>
      </c>
      <c r="E19" s="41">
        <f t="shared" si="2"/>
        <v>796987411.20000005</v>
      </c>
      <c r="F19" s="41">
        <f t="shared" si="2"/>
        <v>780228779.11000001</v>
      </c>
      <c r="G19" s="41">
        <f t="shared" si="2"/>
        <v>1510082374.71</v>
      </c>
    </row>
    <row r="20" spans="1:7" x14ac:dyDescent="0.25">
      <c r="A20" s="60" t="s">
        <v>399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400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401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402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403</v>
      </c>
      <c r="B24" s="41">
        <v>1925720988.2799981</v>
      </c>
      <c r="C24" s="41">
        <v>381348797.63</v>
      </c>
      <c r="D24" s="41">
        <v>2307069785.9099998</v>
      </c>
      <c r="E24" s="41">
        <v>796987411.20000005</v>
      </c>
      <c r="F24" s="41">
        <v>780228779.11000001</v>
      </c>
      <c r="G24" s="41">
        <v>1510082374.71</v>
      </c>
    </row>
    <row r="25" spans="1:7" x14ac:dyDescent="0.25">
      <c r="A25" s="60" t="s">
        <v>404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405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406</v>
      </c>
      <c r="B27" s="41">
        <f t="shared" ref="B27:G27" si="3">SUM(B28:B36)</f>
        <v>43600187.719999999</v>
      </c>
      <c r="C27" s="41">
        <f t="shared" si="3"/>
        <v>14575163.5</v>
      </c>
      <c r="D27" s="41">
        <f t="shared" si="3"/>
        <v>58175351.220000021</v>
      </c>
      <c r="E27" s="41">
        <f t="shared" si="3"/>
        <v>18397946.53000002</v>
      </c>
      <c r="F27" s="41">
        <f t="shared" si="3"/>
        <v>16824214.420000002</v>
      </c>
      <c r="G27" s="41">
        <f t="shared" si="3"/>
        <v>39777404.689999998</v>
      </c>
    </row>
    <row r="28" spans="1:7" x14ac:dyDescent="0.25">
      <c r="A28" s="63" t="s">
        <v>407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408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409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410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411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412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413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414</v>
      </c>
      <c r="B35" s="41">
        <v>43600187.719999999</v>
      </c>
      <c r="C35" s="41">
        <v>14575163.5</v>
      </c>
      <c r="D35" s="41">
        <v>58175351.220000021</v>
      </c>
      <c r="E35" s="41">
        <v>18397946.53000002</v>
      </c>
      <c r="F35" s="41">
        <v>16824214.420000002</v>
      </c>
      <c r="G35" s="41">
        <v>39777404.689999998</v>
      </c>
    </row>
    <row r="36" spans="1:7" ht="14.45" customHeight="1" x14ac:dyDescent="0.25">
      <c r="A36" s="60" t="s">
        <v>415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416</v>
      </c>
      <c r="B37" s="41">
        <f t="shared" ref="B37:G37" si="4">SUM(B38:B41)</f>
        <v>0</v>
      </c>
      <c r="C37" s="41">
        <f t="shared" si="4"/>
        <v>0</v>
      </c>
      <c r="D37" s="41">
        <f t="shared" si="4"/>
        <v>0</v>
      </c>
      <c r="E37" s="41">
        <f t="shared" si="4"/>
        <v>0</v>
      </c>
      <c r="F37" s="41">
        <f t="shared" si="4"/>
        <v>0</v>
      </c>
      <c r="G37" s="41">
        <f t="shared" si="4"/>
        <v>0</v>
      </c>
    </row>
    <row r="38" spans="1:7" x14ac:dyDescent="0.25">
      <c r="A38" s="63" t="s">
        <v>417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418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419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420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421</v>
      </c>
      <c r="B43" s="4">
        <f t="shared" ref="B43:G43" si="5">+B44+B53+B61+B71</f>
        <v>2466230310</v>
      </c>
      <c r="C43" s="4">
        <f t="shared" si="5"/>
        <v>200899363.61999989</v>
      </c>
      <c r="D43" s="4">
        <f t="shared" si="5"/>
        <v>2667129673.6200013</v>
      </c>
      <c r="E43" s="4">
        <f t="shared" si="5"/>
        <v>1163878626.6500006</v>
      </c>
      <c r="F43" s="4">
        <f t="shared" si="5"/>
        <v>1161244729.5899999</v>
      </c>
      <c r="G43" s="4">
        <f t="shared" si="5"/>
        <v>1503251046.9699998</v>
      </c>
    </row>
    <row r="44" spans="1:7" x14ac:dyDescent="0.25">
      <c r="A44" s="51" t="s">
        <v>389</v>
      </c>
      <c r="B44" s="41">
        <f t="shared" ref="B44:G44" si="6">SUM(B45:B52)</f>
        <v>0</v>
      </c>
      <c r="C44" s="41">
        <f t="shared" si="6"/>
        <v>0</v>
      </c>
      <c r="D44" s="41">
        <f t="shared" si="6"/>
        <v>0</v>
      </c>
      <c r="E44" s="41">
        <f t="shared" si="6"/>
        <v>0</v>
      </c>
      <c r="F44" s="41">
        <f t="shared" si="6"/>
        <v>0</v>
      </c>
      <c r="G44" s="41">
        <f t="shared" si="6"/>
        <v>0</v>
      </c>
    </row>
    <row r="45" spans="1:7" x14ac:dyDescent="0.25">
      <c r="A45" s="63" t="s">
        <v>390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391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392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393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394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395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396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397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398</v>
      </c>
      <c r="B53" s="41">
        <f t="shared" ref="B53:G53" si="7">SUM(B54:B60)</f>
        <v>2313161642.1100001</v>
      </c>
      <c r="C53" s="41">
        <f t="shared" si="7"/>
        <v>128136995.99999988</v>
      </c>
      <c r="D53" s="41">
        <f t="shared" si="7"/>
        <v>2441298638.1100011</v>
      </c>
      <c r="E53" s="41">
        <f t="shared" si="7"/>
        <v>1077593150.0200005</v>
      </c>
      <c r="F53" s="41">
        <f t="shared" si="7"/>
        <v>1075452477.0699999</v>
      </c>
      <c r="G53" s="41">
        <f t="shared" si="7"/>
        <v>1363705488.0899999</v>
      </c>
    </row>
    <row r="54" spans="1:7" x14ac:dyDescent="0.25">
      <c r="A54" s="63" t="s">
        <v>399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400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401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402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403</v>
      </c>
      <c r="B58" s="41">
        <v>2313161642.1100001</v>
      </c>
      <c r="C58" s="41">
        <v>128136995.99999988</v>
      </c>
      <c r="D58" s="41">
        <v>2441298638.1100011</v>
      </c>
      <c r="E58" s="41">
        <v>1077593150.0200005</v>
      </c>
      <c r="F58" s="41">
        <v>1075452477.0699999</v>
      </c>
      <c r="G58" s="41">
        <v>1363705488.0899999</v>
      </c>
    </row>
    <row r="59" spans="1:7" x14ac:dyDescent="0.25">
      <c r="A59" s="63" t="s">
        <v>404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405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406</v>
      </c>
      <c r="B61" s="41">
        <f t="shared" ref="B61:G61" si="8">SUM(B62:B70)</f>
        <v>153068667.88999999</v>
      </c>
      <c r="C61" s="41">
        <f t="shared" si="8"/>
        <v>72762367.620000005</v>
      </c>
      <c r="D61" s="41">
        <f t="shared" si="8"/>
        <v>225831035.51000023</v>
      </c>
      <c r="E61" s="41">
        <f t="shared" si="8"/>
        <v>86285476.629999995</v>
      </c>
      <c r="F61" s="41">
        <f t="shared" si="8"/>
        <v>85792252.519999996</v>
      </c>
      <c r="G61" s="41">
        <f t="shared" si="8"/>
        <v>139545558.87999997</v>
      </c>
    </row>
    <row r="62" spans="1:7" x14ac:dyDescent="0.25">
      <c r="A62" s="63" t="s">
        <v>407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408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409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410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411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412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413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414</v>
      </c>
      <c r="B69" s="41">
        <v>153068667.88999999</v>
      </c>
      <c r="C69" s="41">
        <v>72762367.620000005</v>
      </c>
      <c r="D69" s="41">
        <v>225831035.51000023</v>
      </c>
      <c r="E69" s="41">
        <v>86285476.629999995</v>
      </c>
      <c r="F69" s="41">
        <v>85792252.519999996</v>
      </c>
      <c r="G69" s="41">
        <v>139545558.87999997</v>
      </c>
    </row>
    <row r="70" spans="1:7" x14ac:dyDescent="0.25">
      <c r="A70" s="63" t="s">
        <v>415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416</v>
      </c>
      <c r="B71" s="41">
        <f t="shared" ref="B71:G71" si="9">SUM(B72:B75)</f>
        <v>0</v>
      </c>
      <c r="C71" s="41">
        <f t="shared" si="9"/>
        <v>0</v>
      </c>
      <c r="D71" s="41">
        <f t="shared" si="9"/>
        <v>0</v>
      </c>
      <c r="E71" s="41">
        <f t="shared" si="9"/>
        <v>0</v>
      </c>
      <c r="F71" s="41">
        <f t="shared" si="9"/>
        <v>0</v>
      </c>
      <c r="G71" s="41">
        <f t="shared" si="9"/>
        <v>0</v>
      </c>
    </row>
    <row r="72" spans="1:7" x14ac:dyDescent="0.25">
      <c r="A72" s="63" t="s">
        <v>417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418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419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420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378</v>
      </c>
      <c r="B77" s="4">
        <f t="shared" ref="B77:G77" si="10">+B9+B43</f>
        <v>4435551485.9999981</v>
      </c>
      <c r="C77" s="4">
        <f t="shared" si="10"/>
        <v>596823324.74999988</v>
      </c>
      <c r="D77" s="4">
        <f t="shared" si="10"/>
        <v>5032374810.750001</v>
      </c>
      <c r="E77" s="4">
        <f t="shared" si="10"/>
        <v>1979263984.3800006</v>
      </c>
      <c r="F77" s="4">
        <f t="shared" si="10"/>
        <v>1958297723.1199999</v>
      </c>
      <c r="G77" s="4">
        <f t="shared" si="10"/>
        <v>3053110826.3699999</v>
      </c>
    </row>
    <row r="78" spans="1:7" x14ac:dyDescent="0.25">
      <c r="A78" s="49"/>
      <c r="B78" s="65"/>
      <c r="C78" s="65"/>
      <c r="D78" s="65"/>
      <c r="E78" s="65"/>
      <c r="F78" s="65"/>
      <c r="G78" s="65"/>
    </row>
    <row r="82" spans="2:7" x14ac:dyDescent="0.25">
      <c r="B82" s="129"/>
      <c r="C82" s="129"/>
      <c r="D82" s="129"/>
      <c r="E82" s="129"/>
      <c r="F82" s="129"/>
      <c r="G82" s="12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53:G53 B9:B10 B27:G27 C9:G18 B19:G19 B76:G77 C72:G75 B43:B44 B61:G61 B71:G71 C20:G26 C28:G36 B37:G37 C54:G60 C62:G70 C43:G52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I38"/>
  <sheetViews>
    <sheetView showGridLines="0" zoomScale="75" zoomScaleNormal="75" workbookViewId="0">
      <selection sqref="A1:G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3.140625" bestFit="1" customWidth="1"/>
    <col min="10" max="10" width="11.85546875" bestFit="1" customWidth="1"/>
  </cols>
  <sheetData>
    <row r="1" spans="1:9" ht="33.6" customHeight="1" x14ac:dyDescent="0.25">
      <c r="A1" s="148" t="s">
        <v>422</v>
      </c>
      <c r="B1" s="131"/>
      <c r="C1" s="131"/>
      <c r="D1" s="131"/>
      <c r="E1" s="131"/>
      <c r="F1" s="131"/>
      <c r="G1" s="132"/>
    </row>
    <row r="2" spans="1:9" x14ac:dyDescent="0.25">
      <c r="A2" s="93" t="str">
        <f>'Formato 1'!A2</f>
        <v>Universidad de Guanajuato</v>
      </c>
      <c r="B2" s="94"/>
      <c r="C2" s="94"/>
      <c r="D2" s="94"/>
      <c r="E2" s="94"/>
      <c r="F2" s="94"/>
      <c r="G2" s="95"/>
    </row>
    <row r="3" spans="1:9" x14ac:dyDescent="0.25">
      <c r="A3" s="96" t="s">
        <v>296</v>
      </c>
      <c r="B3" s="97"/>
      <c r="C3" s="97"/>
      <c r="D3" s="97"/>
      <c r="E3" s="97"/>
      <c r="F3" s="97"/>
      <c r="G3" s="98"/>
      <c r="I3" s="154"/>
    </row>
    <row r="4" spans="1:9" x14ac:dyDescent="0.25">
      <c r="A4" s="96" t="s">
        <v>423</v>
      </c>
      <c r="B4" s="97"/>
      <c r="C4" s="97"/>
      <c r="D4" s="97"/>
      <c r="E4" s="97"/>
      <c r="F4" s="97"/>
      <c r="G4" s="98"/>
    </row>
    <row r="5" spans="1:9" x14ac:dyDescent="0.25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9" x14ac:dyDescent="0.25">
      <c r="A6" s="99" t="s">
        <v>2</v>
      </c>
      <c r="B6" s="100"/>
      <c r="C6" s="100"/>
      <c r="D6" s="100"/>
      <c r="E6" s="100"/>
      <c r="F6" s="100"/>
      <c r="G6" s="101"/>
    </row>
    <row r="7" spans="1:9" x14ac:dyDescent="0.25">
      <c r="A7" s="143" t="s">
        <v>5</v>
      </c>
      <c r="B7" s="146" t="s">
        <v>298</v>
      </c>
      <c r="C7" s="146"/>
      <c r="D7" s="146"/>
      <c r="E7" s="146"/>
      <c r="F7" s="146"/>
      <c r="G7" s="146" t="s">
        <v>299</v>
      </c>
    </row>
    <row r="8" spans="1:9" ht="30" x14ac:dyDescent="0.25">
      <c r="A8" s="144"/>
      <c r="B8" s="7" t="s">
        <v>204</v>
      </c>
      <c r="C8" s="32" t="s">
        <v>387</v>
      </c>
      <c r="D8" s="32" t="s">
        <v>231</v>
      </c>
      <c r="E8" s="32" t="s">
        <v>189</v>
      </c>
      <c r="F8" s="32" t="s">
        <v>205</v>
      </c>
      <c r="G8" s="153"/>
    </row>
    <row r="9" spans="1:9" ht="15.75" customHeight="1" x14ac:dyDescent="0.25">
      <c r="A9" s="25" t="s">
        <v>424</v>
      </c>
      <c r="B9" s="102">
        <f>+B10+B11+B12+B15+B16+B19</f>
        <v>1530699019.6199999</v>
      </c>
      <c r="C9" s="102">
        <f t="shared" ref="C9:G9" si="0">+C10+C11+C12+C15+C16+C19</f>
        <v>49289128.07</v>
      </c>
      <c r="D9" s="102">
        <f t="shared" si="0"/>
        <v>1579988147.6900001</v>
      </c>
      <c r="E9" s="102">
        <f t="shared" si="0"/>
        <v>663799970.44000006</v>
      </c>
      <c r="F9" s="102">
        <f t="shared" si="0"/>
        <v>658368728.93000007</v>
      </c>
      <c r="G9" s="102">
        <f t="shared" si="0"/>
        <v>916188177.25000012</v>
      </c>
    </row>
    <row r="10" spans="1:9" x14ac:dyDescent="0.25">
      <c r="A10" s="51" t="s">
        <v>425</v>
      </c>
      <c r="B10" s="58">
        <v>1117333186.5599999</v>
      </c>
      <c r="C10" s="58">
        <v>-15523117.869999999</v>
      </c>
      <c r="D10" s="58">
        <v>1101810068.6900001</v>
      </c>
      <c r="E10" s="58">
        <v>475261542.37</v>
      </c>
      <c r="F10" s="58">
        <v>471367907.86000001</v>
      </c>
      <c r="G10" s="58">
        <v>626548526.32000005</v>
      </c>
    </row>
    <row r="11" spans="1:9" ht="15.75" customHeight="1" x14ac:dyDescent="0.25">
      <c r="A11" s="51" t="s">
        <v>426</v>
      </c>
      <c r="B11" s="59">
        <v>341341710.20999998</v>
      </c>
      <c r="C11" s="59">
        <v>59741505.799999997</v>
      </c>
      <c r="D11" s="59">
        <v>401083216.00999999</v>
      </c>
      <c r="E11" s="59">
        <v>173005705.13999999</v>
      </c>
      <c r="F11" s="59">
        <v>171588336.12</v>
      </c>
      <c r="G11" s="59">
        <v>228077510.87</v>
      </c>
    </row>
    <row r="12" spans="1:9" x14ac:dyDescent="0.25">
      <c r="A12" s="51" t="s">
        <v>427</v>
      </c>
      <c r="B12" s="59">
        <f>+B13+B14</f>
        <v>28953877.300000001</v>
      </c>
      <c r="C12" s="59">
        <f t="shared" ref="C12:G12" si="1">+C13+C14</f>
        <v>5070740.1399999997</v>
      </c>
      <c r="D12" s="59">
        <f t="shared" si="1"/>
        <v>34024617.439999998</v>
      </c>
      <c r="E12" s="59">
        <f t="shared" si="1"/>
        <v>14676388.080000002</v>
      </c>
      <c r="F12" s="59">
        <f t="shared" si="1"/>
        <v>14556150.100000001</v>
      </c>
      <c r="G12" s="59">
        <f t="shared" si="1"/>
        <v>19348229.359999999</v>
      </c>
    </row>
    <row r="13" spans="1:9" x14ac:dyDescent="0.25">
      <c r="A13" s="60" t="s">
        <v>428</v>
      </c>
      <c r="B13" s="59">
        <v>28514402.82</v>
      </c>
      <c r="C13" s="59">
        <v>923295.68</v>
      </c>
      <c r="D13" s="59">
        <v>29437698.5</v>
      </c>
      <c r="E13" s="59">
        <v>12697838.210000001</v>
      </c>
      <c r="F13" s="59">
        <v>12593809.720000001</v>
      </c>
      <c r="G13" s="59">
        <v>16739860.289999999</v>
      </c>
      <c r="H13" s="129"/>
    </row>
    <row r="14" spans="1:9" x14ac:dyDescent="0.25">
      <c r="A14" s="60" t="s">
        <v>429</v>
      </c>
      <c r="B14" s="59">
        <v>439474.48</v>
      </c>
      <c r="C14" s="59">
        <v>4147444.46</v>
      </c>
      <c r="D14" s="59">
        <v>4586918.9400000004</v>
      </c>
      <c r="E14" s="59">
        <v>1978549.87</v>
      </c>
      <c r="F14" s="59">
        <v>1962340.38</v>
      </c>
      <c r="G14" s="59">
        <v>2608369.0699999998</v>
      </c>
    </row>
    <row r="15" spans="1:9" x14ac:dyDescent="0.25">
      <c r="A15" s="51" t="s">
        <v>430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9" ht="30" x14ac:dyDescent="0.25">
      <c r="A16" s="52" t="s">
        <v>431</v>
      </c>
      <c r="B16" s="59">
        <f>+B17+B18</f>
        <v>0</v>
      </c>
      <c r="C16" s="59">
        <f t="shared" ref="C16:G16" si="2">+C17+C18</f>
        <v>0</v>
      </c>
      <c r="D16" s="59">
        <f t="shared" si="2"/>
        <v>0</v>
      </c>
      <c r="E16" s="59">
        <f t="shared" si="2"/>
        <v>0</v>
      </c>
      <c r="F16" s="59">
        <f t="shared" si="2"/>
        <v>0</v>
      </c>
      <c r="G16" s="59">
        <f t="shared" si="2"/>
        <v>0</v>
      </c>
    </row>
    <row r="17" spans="1:7" x14ac:dyDescent="0.25">
      <c r="A17" s="60" t="s">
        <v>432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433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434</v>
      </c>
      <c r="B19" s="59">
        <v>43070245.549999997</v>
      </c>
      <c r="C19" s="59">
        <v>0</v>
      </c>
      <c r="D19" s="59">
        <v>43070245.549999997</v>
      </c>
      <c r="E19" s="59">
        <v>856334.84999999986</v>
      </c>
      <c r="F19" s="59">
        <v>856334.84999999986</v>
      </c>
      <c r="G19" s="59">
        <v>42213910.699999996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435</v>
      </c>
      <c r="B21" s="102">
        <f>+B22+B23+B24+B27+B28+B31</f>
        <v>2224357644.7599998</v>
      </c>
      <c r="C21" s="102">
        <f t="shared" ref="C21:G21" si="3">+C22+C23+C24+C27+C28+C31</f>
        <v>31417098.760000002</v>
      </c>
      <c r="D21" s="102">
        <f t="shared" si="3"/>
        <v>2255774743.52</v>
      </c>
      <c r="E21" s="102">
        <f t="shared" si="3"/>
        <v>1049253696.2799997</v>
      </c>
      <c r="F21" s="102">
        <f t="shared" si="3"/>
        <v>1049248700.2300001</v>
      </c>
      <c r="G21" s="102">
        <f t="shared" si="3"/>
        <v>1206521047.24</v>
      </c>
    </row>
    <row r="22" spans="1:7" x14ac:dyDescent="0.25">
      <c r="A22" s="51" t="s">
        <v>425</v>
      </c>
      <c r="B22" s="58">
        <v>554829710.04999995</v>
      </c>
      <c r="C22" s="58">
        <v>17594180.460000001</v>
      </c>
      <c r="D22" s="58">
        <v>572423890.50999999</v>
      </c>
      <c r="E22" s="58">
        <v>267093440.74999967</v>
      </c>
      <c r="F22" s="58">
        <v>267092166.22999999</v>
      </c>
      <c r="G22" s="58">
        <v>305330449.75999999</v>
      </c>
    </row>
    <row r="23" spans="1:7" x14ac:dyDescent="0.25">
      <c r="A23" s="51" t="s">
        <v>426</v>
      </c>
      <c r="B23" s="59">
        <v>1649950882.4400001</v>
      </c>
      <c r="C23" s="59">
        <v>13469772.74</v>
      </c>
      <c r="D23" s="59">
        <v>1663420655.1800001</v>
      </c>
      <c r="E23" s="59">
        <v>776153395.37000012</v>
      </c>
      <c r="F23" s="59">
        <v>776149691.70000005</v>
      </c>
      <c r="G23" s="59">
        <v>887267259.80999994</v>
      </c>
    </row>
    <row r="24" spans="1:7" x14ac:dyDescent="0.25">
      <c r="A24" s="51" t="s">
        <v>427</v>
      </c>
      <c r="B24" s="59">
        <f>+B25+B26</f>
        <v>7667247.3599999994</v>
      </c>
      <c r="C24" s="59">
        <f t="shared" ref="C24:G24" si="4">+C25+C26</f>
        <v>353145.56</v>
      </c>
      <c r="D24" s="59">
        <f t="shared" si="4"/>
        <v>8020392.9199999999</v>
      </c>
      <c r="E24" s="59">
        <f t="shared" si="4"/>
        <v>3742321.6899999939</v>
      </c>
      <c r="F24" s="59">
        <f t="shared" si="4"/>
        <v>3742303.83</v>
      </c>
      <c r="G24" s="59">
        <f t="shared" si="4"/>
        <v>4278071.2300000004</v>
      </c>
    </row>
    <row r="25" spans="1:7" x14ac:dyDescent="0.25">
      <c r="A25" s="60" t="s">
        <v>428</v>
      </c>
      <c r="B25" s="59">
        <v>4845856.46</v>
      </c>
      <c r="C25" s="59">
        <v>369599.67</v>
      </c>
      <c r="D25" s="59">
        <v>5215456.13</v>
      </c>
      <c r="E25" s="59">
        <v>2433535.9599999958</v>
      </c>
      <c r="F25" s="59">
        <v>2433524.35</v>
      </c>
      <c r="G25" s="59">
        <v>2781920.17</v>
      </c>
    </row>
    <row r="26" spans="1:7" x14ac:dyDescent="0.25">
      <c r="A26" s="60" t="s">
        <v>429</v>
      </c>
      <c r="B26" s="59">
        <v>2821390.9</v>
      </c>
      <c r="C26" s="59">
        <v>-16454.11</v>
      </c>
      <c r="D26" s="59">
        <v>2804936.79</v>
      </c>
      <c r="E26" s="59">
        <v>1308785.7299999984</v>
      </c>
      <c r="F26" s="59">
        <v>1308779.48</v>
      </c>
      <c r="G26" s="59">
        <v>1496151.06</v>
      </c>
    </row>
    <row r="27" spans="1:7" x14ac:dyDescent="0.25">
      <c r="A27" s="51" t="s">
        <v>430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431</v>
      </c>
      <c r="B28" s="59">
        <f>+B29+B30</f>
        <v>0</v>
      </c>
      <c r="C28" s="59">
        <f t="shared" ref="C28:G28" si="5">+C29+C30</f>
        <v>0</v>
      </c>
      <c r="D28" s="59">
        <f t="shared" si="5"/>
        <v>0</v>
      </c>
      <c r="E28" s="59">
        <f t="shared" si="5"/>
        <v>0</v>
      </c>
      <c r="F28" s="59">
        <f t="shared" si="5"/>
        <v>0</v>
      </c>
      <c r="G28" s="59">
        <f t="shared" si="5"/>
        <v>0</v>
      </c>
    </row>
    <row r="29" spans="1:7" x14ac:dyDescent="0.25">
      <c r="A29" s="60" t="s">
        <v>432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433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434</v>
      </c>
      <c r="B31" s="59">
        <v>11909804.91</v>
      </c>
      <c r="C31" s="59">
        <v>0</v>
      </c>
      <c r="D31" s="59">
        <v>11909804.91</v>
      </c>
      <c r="E31" s="59">
        <v>2264538.4700000002</v>
      </c>
      <c r="F31" s="59">
        <v>2264538.4700000002</v>
      </c>
      <c r="G31" s="59">
        <v>9645266.4399999995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436</v>
      </c>
      <c r="B33" s="102">
        <f>+B9+B21</f>
        <v>3755056664.3799996</v>
      </c>
      <c r="C33" s="102">
        <f t="shared" ref="C33:G33" si="6">+C9+C21</f>
        <v>80706226.829999998</v>
      </c>
      <c r="D33" s="102">
        <f t="shared" si="6"/>
        <v>3835762891.21</v>
      </c>
      <c r="E33" s="102">
        <f t="shared" si="6"/>
        <v>1713053666.7199998</v>
      </c>
      <c r="F33" s="102">
        <f t="shared" si="6"/>
        <v>1707617429.1600003</v>
      </c>
      <c r="G33" s="102">
        <f t="shared" si="6"/>
        <v>2122709224.4900002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  <row r="37" spans="1:7" x14ac:dyDescent="0.25">
      <c r="B37" s="129"/>
      <c r="C37" s="129"/>
      <c r="D37" s="129"/>
      <c r="E37" s="129"/>
      <c r="F37" s="129"/>
      <c r="G37" s="129"/>
    </row>
    <row r="38" spans="1:7" x14ac:dyDescent="0.25">
      <c r="B38" s="129"/>
      <c r="C38" s="129"/>
      <c r="D38" s="129"/>
      <c r="E38" s="129"/>
      <c r="F38" s="129"/>
      <c r="G38" s="12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G21 B23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DRF</cp:lastModifiedBy>
  <cp:revision/>
  <dcterms:created xsi:type="dcterms:W3CDTF">2023-03-16T22:14:51Z</dcterms:created>
  <dcterms:modified xsi:type="dcterms:W3CDTF">2026-07-29T18:35:39Z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