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D:\Descargas\"/>
    </mc:Choice>
  </mc:AlternateContent>
  <xr:revisionPtr revIDLastSave="0" documentId="13_ncr:1_{978992A6-B132-4905-A9CC-0249FDDA206C}" xr6:coauthVersionLast="47" xr6:coauthVersionMax="47" xr10:uidLastSave="{00000000-0000-0000-0000-000000000000}"/>
  <bookViews>
    <workbookView xWindow="-108" yWindow="-108" windowWidth="23256" windowHeight="12576" xr2:uid="{C1785B2E-2D94-4D3E-8F07-446597FB9F12}"/>
  </bookViews>
  <sheets>
    <sheet name="Portada" sheetId="2" r:id="rId1"/>
    <sheet name="Asignación de ruta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1" i="1" l="1"/>
  <c r="R41" i="1"/>
  <c r="K19" i="1" l="1"/>
  <c r="K15" i="1" l="1"/>
  <c r="I18" i="1"/>
  <c r="S40" i="1" s="1"/>
  <c r="E15" i="1" l="1"/>
  <c r="K30" i="1" l="1"/>
  <c r="H27" i="1"/>
  <c r="S42" i="1"/>
  <c r="K18" i="1"/>
  <c r="K27" i="1"/>
  <c r="I29" i="1"/>
  <c r="R42" i="1"/>
  <c r="R40" i="1"/>
  <c r="L41" i="1"/>
  <c r="L38" i="1"/>
  <c r="K39" i="1"/>
  <c r="L39" i="1" s="1"/>
  <c r="K40" i="1"/>
  <c r="L40" i="1" s="1"/>
  <c r="K41" i="1"/>
  <c r="K42" i="1"/>
  <c r="L42" i="1" s="1"/>
  <c r="K43" i="1"/>
  <c r="L43" i="1" s="1"/>
  <c r="K44" i="1"/>
  <c r="L44" i="1" s="1"/>
  <c r="K45" i="1"/>
  <c r="L45" i="1" s="1"/>
  <c r="K46" i="1"/>
  <c r="L46" i="1" s="1"/>
  <c r="K47" i="1"/>
  <c r="L47" i="1" s="1"/>
  <c r="K48" i="1"/>
  <c r="L48" i="1" s="1"/>
  <c r="K49" i="1"/>
  <c r="L49" i="1" s="1"/>
  <c r="K50" i="1"/>
  <c r="L50" i="1" s="1"/>
  <c r="K51" i="1"/>
  <c r="L51" i="1" s="1"/>
  <c r="K52" i="1"/>
  <c r="L52" i="1" s="1"/>
  <c r="K53" i="1"/>
  <c r="L53" i="1" s="1"/>
  <c r="K54" i="1"/>
  <c r="L54" i="1" s="1"/>
  <c r="K55" i="1"/>
  <c r="L55" i="1" s="1"/>
  <c r="K56" i="1"/>
  <c r="L56" i="1" s="1"/>
  <c r="K57" i="1"/>
  <c r="L57" i="1" s="1"/>
  <c r="K58" i="1"/>
  <c r="L58" i="1" s="1"/>
  <c r="K38" i="1"/>
  <c r="F18" i="1"/>
  <c r="I28" i="1"/>
  <c r="I17" i="1"/>
  <c r="J28" i="1"/>
  <c r="I30" i="1"/>
  <c r="F27" i="1" l="1"/>
  <c r="G28" i="1"/>
  <c r="H28" i="1" l="1"/>
  <c r="K32" i="1"/>
  <c r="K31" i="1"/>
  <c r="J31" i="1"/>
  <c r="J30" i="1"/>
  <c r="H29" i="1"/>
  <c r="J29" i="1"/>
  <c r="K29" i="1"/>
  <c r="K28" i="1"/>
  <c r="G27" i="1"/>
  <c r="I27" i="1"/>
  <c r="J27" i="1"/>
  <c r="J22" i="1"/>
  <c r="I22" i="1"/>
  <c r="I21" i="1"/>
  <c r="H22" i="1"/>
  <c r="H21" i="1"/>
  <c r="H20" i="1"/>
  <c r="G22" i="1"/>
  <c r="G21" i="1"/>
  <c r="G20" i="1"/>
  <c r="G19" i="1"/>
  <c r="F22" i="1"/>
  <c r="F21" i="1"/>
  <c r="F20" i="1"/>
  <c r="F19" i="1"/>
  <c r="E22" i="1"/>
  <c r="E21" i="1"/>
  <c r="E20" i="1"/>
  <c r="E19" i="1"/>
  <c r="E18" i="1"/>
  <c r="E17" i="1"/>
  <c r="D22" i="1"/>
  <c r="D21" i="1"/>
  <c r="D20" i="1"/>
  <c r="D19" i="1"/>
  <c r="D18" i="1"/>
  <c r="D17" i="1"/>
  <c r="D16" i="1"/>
  <c r="K21" i="1"/>
  <c r="K20" i="1"/>
  <c r="J20" i="1"/>
  <c r="J19" i="1"/>
  <c r="I19" i="1"/>
  <c r="J18" i="1"/>
  <c r="H18" i="1"/>
  <c r="K17" i="1"/>
  <c r="H17" i="1"/>
  <c r="J17" i="1"/>
  <c r="G17" i="1"/>
  <c r="K16" i="1"/>
  <c r="G16" i="1"/>
  <c r="H16" i="1"/>
  <c r="I16" i="1"/>
  <c r="J16" i="1"/>
  <c r="F16" i="1"/>
  <c r="F15" i="1"/>
  <c r="G15" i="1"/>
  <c r="H15" i="1"/>
  <c r="I15" i="1"/>
  <c r="J15" i="1"/>
  <c r="L9" i="1"/>
  <c r="D11" i="1" s="1"/>
</calcChain>
</file>

<file path=xl/sharedStrings.xml><?xml version="1.0" encoding="utf-8"?>
<sst xmlns="http://schemas.openxmlformats.org/spreadsheetml/2006/main" count="100" uniqueCount="81">
  <si>
    <t xml:space="preserve">Bodega </t>
  </si>
  <si>
    <t xml:space="preserve">Cliente 1 </t>
  </si>
  <si>
    <t xml:space="preserve">Cliente 2 </t>
  </si>
  <si>
    <t>Cliente 3</t>
  </si>
  <si>
    <t>Cliente 4</t>
  </si>
  <si>
    <t>Cliente 5</t>
  </si>
  <si>
    <t>Cliente 6</t>
  </si>
  <si>
    <t>Cliente 7</t>
  </si>
  <si>
    <t>X</t>
  </si>
  <si>
    <t>Y</t>
  </si>
  <si>
    <t>Cant. de camionetas</t>
  </si>
  <si>
    <t>Cap. Camioneta por kg</t>
  </si>
  <si>
    <t>DEM por kg</t>
  </si>
  <si>
    <t>Total</t>
  </si>
  <si>
    <t>Ahorro</t>
  </si>
  <si>
    <t>Ruta 1</t>
  </si>
  <si>
    <t>Ruta 2</t>
  </si>
  <si>
    <t>DEM 1</t>
  </si>
  <si>
    <t xml:space="preserve">DEM 2 </t>
  </si>
  <si>
    <t xml:space="preserve">DEM C </t>
  </si>
  <si>
    <t>DEM 1+2</t>
  </si>
  <si>
    <t>DEM 1+2+C</t>
  </si>
  <si>
    <t xml:space="preserve">CAP </t>
  </si>
  <si>
    <t xml:space="preserve">Red posible </t>
  </si>
  <si>
    <t>4 y 5</t>
  </si>
  <si>
    <t>Ruta Posible</t>
  </si>
  <si>
    <t>0,4 y 5</t>
  </si>
  <si>
    <t>3 y 4</t>
  </si>
  <si>
    <t>2 y 5</t>
  </si>
  <si>
    <t>2 y 7</t>
  </si>
  <si>
    <t>2 y 4</t>
  </si>
  <si>
    <t>3 y 6</t>
  </si>
  <si>
    <t>1 y 6</t>
  </si>
  <si>
    <t>1 y 3</t>
  </si>
  <si>
    <t>1 y 7</t>
  </si>
  <si>
    <t>1 y 4</t>
  </si>
  <si>
    <t>6 y 7</t>
  </si>
  <si>
    <t>3 y 5</t>
  </si>
  <si>
    <t>4 y 7</t>
  </si>
  <si>
    <t>0,4 y 7</t>
  </si>
  <si>
    <t>0,3 y 5</t>
  </si>
  <si>
    <t>3 y 7</t>
  </si>
  <si>
    <t>0,3,4 y 7</t>
  </si>
  <si>
    <t>4 y 6</t>
  </si>
  <si>
    <t>5 y 6</t>
  </si>
  <si>
    <t>1 y 5</t>
  </si>
  <si>
    <t>1 y 2</t>
  </si>
  <si>
    <t>2 y 6</t>
  </si>
  <si>
    <t>2 y 3</t>
  </si>
  <si>
    <t>5 y 7</t>
  </si>
  <si>
    <t>0,2 y 6</t>
  </si>
  <si>
    <t>0,2,4 y 6</t>
  </si>
  <si>
    <t>0,2,3 y 6</t>
  </si>
  <si>
    <t>0,2,5 y 6</t>
  </si>
  <si>
    <t>RUTAS</t>
  </si>
  <si>
    <t xml:space="preserve">DISTANCIAS </t>
  </si>
  <si>
    <t>0,6,7 y 4</t>
  </si>
  <si>
    <t>7 y 4</t>
  </si>
  <si>
    <t xml:space="preserve">7 y 4 </t>
  </si>
  <si>
    <t>0,1,2,7 y 4</t>
  </si>
  <si>
    <t>0,3,6 y 5</t>
  </si>
  <si>
    <t>0,1,5 y 3</t>
  </si>
  <si>
    <t>0,1,4 y 7</t>
  </si>
  <si>
    <t>MATRIZ DEL AHORRO</t>
  </si>
  <si>
    <t>MATRIZ DE COSTOS</t>
  </si>
  <si>
    <t>COORDENADAS EMPRESA-CLIENTES</t>
  </si>
  <si>
    <t>SI</t>
  </si>
  <si>
    <t>IDENTIFICACIÓN DE LAS RUTAS</t>
  </si>
  <si>
    <t>LOCALIZACIÓN DE LOS CLIENTES Y EMPRESA</t>
  </si>
  <si>
    <t>GEOLOCALIZACIÓN DE LAS RUTAS</t>
  </si>
  <si>
    <t>RESULTADOS Y ANÁLISIS</t>
  </si>
  <si>
    <t>0,1,7 y 4</t>
  </si>
  <si>
    <t>0,5,7 y 4</t>
  </si>
  <si>
    <t>0,3,7 y 5</t>
  </si>
  <si>
    <t>0,5,6 y 3</t>
  </si>
  <si>
    <t>0,1,6,7 y 4</t>
  </si>
  <si>
    <t>0,1,5,7 y 4</t>
  </si>
  <si>
    <t>0,2,7 y 6</t>
  </si>
  <si>
    <t>Conexión</t>
  </si>
  <si>
    <t>Restricción</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</si>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</sst>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0"/>
      <color rgb="FF000000"/>
      <name val="Arial"/>
      <family val="2"/>
    </font>
    <font>
      <strike/>
      <sz val="11"/>
      <color theme="1"/>
      <name val="Calibri"/>
      <family val="2"/>
      <scheme val="minor"/>
    </font>
    <font>
      <sz val="11"/>
      <name val="Calibri"/>
      <family val="2"/>
      <scheme val="minor"/>
    </font>
    <font>
      <b/>
      <i/>
      <u/>
      <sz val="11"/>
      <color theme="1"/>
      <name val="Calibri"/>
      <family val="2"/>
      <scheme val="minor"/>
    </font>
    <font>
      <u/>
      <sz val="11"/>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0" fillId="0" borderId="1" xfId="0" applyBorder="1"/>
    <xf numFmtId="0" fontId="0" fillId="0" borderId="0" xfId="0" applyFill="1"/>
    <xf numFmtId="0" fontId="2" fillId="0" borderId="1" xfId="0" applyFont="1" applyBorder="1"/>
    <xf numFmtId="0" fontId="2" fillId="0" borderId="3" xfId="0" applyFont="1" applyBorder="1"/>
    <xf numFmtId="0" fontId="0" fillId="0" borderId="3" xfId="0" applyBorder="1"/>
    <xf numFmtId="1" fontId="0" fillId="0" borderId="1" xfId="0" applyNumberFormat="1" applyBorder="1"/>
    <xf numFmtId="0" fontId="0" fillId="2" borderId="1" xfId="0" applyFill="1" applyBorder="1"/>
    <xf numFmtId="0" fontId="0" fillId="3" borderId="1" xfId="0" applyFill="1" applyBorder="1"/>
    <xf numFmtId="0" fontId="0" fillId="0" borderId="1" xfId="0" applyFill="1" applyBorder="1"/>
    <xf numFmtId="0" fontId="0" fillId="0" borderId="1" xfId="0" applyFill="1" applyBorder="1" applyAlignment="1">
      <alignment horizontal="right"/>
    </xf>
    <xf numFmtId="0" fontId="0" fillId="5" borderId="1" xfId="0" applyFill="1" applyBorder="1"/>
    <xf numFmtId="0" fontId="0" fillId="6" borderId="1" xfId="0" applyFill="1" applyBorder="1"/>
    <xf numFmtId="0" fontId="0" fillId="0" borderId="5" xfId="0" applyBorder="1"/>
    <xf numFmtId="0" fontId="3" fillId="0" borderId="1" xfId="0" applyNumberFormat="1" applyFont="1" applyFill="1" applyBorder="1"/>
    <xf numFmtId="0" fontId="0" fillId="7" borderId="1" xfId="0" applyFill="1" applyBorder="1"/>
    <xf numFmtId="0" fontId="0" fillId="6" borderId="1" xfId="0" applyFill="1" applyBorder="1" applyAlignment="1">
      <alignment horizontal="center"/>
    </xf>
    <xf numFmtId="0" fontId="4" fillId="4" borderId="4" xfId="0" applyFont="1" applyFill="1" applyBorder="1" applyAlignment="1">
      <alignment horizontal="center"/>
    </xf>
    <xf numFmtId="0" fontId="4" fillId="4" borderId="1" xfId="0" applyFont="1" applyFill="1" applyBorder="1" applyAlignment="1">
      <alignment horizontal="center"/>
    </xf>
    <xf numFmtId="0" fontId="7"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7" fillId="3" borderId="1" xfId="0" applyFont="1" applyFill="1" applyBorder="1" applyAlignment="1">
      <alignment horizontal="center" wrapText="1"/>
    </xf>
    <xf numFmtId="0" fontId="0" fillId="3" borderId="1" xfId="0" applyFill="1" applyBorder="1" applyAlignment="1">
      <alignment horizontal="center" wrapText="1"/>
    </xf>
    <xf numFmtId="0" fontId="0" fillId="6" borderId="2" xfId="0" applyFill="1" applyBorder="1" applyAlignment="1">
      <alignment horizontal="center"/>
    </xf>
    <xf numFmtId="0" fontId="0" fillId="6" borderId="3" xfId="0" applyFill="1" applyBorder="1" applyAlignment="1">
      <alignment horizontal="center"/>
    </xf>
    <xf numFmtId="0" fontId="5" fillId="0" borderId="0" xfId="0" applyFont="1" applyFill="1" applyBorder="1" applyAlignment="1">
      <alignment horizontal="center"/>
    </xf>
    <xf numFmtId="0" fontId="6" fillId="0" borderId="0" xfId="0" applyFont="1" applyFill="1" applyBorder="1" applyAlignment="1">
      <alignment horizontal="center"/>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'Asignación de rutas'!$D$6</c:f>
              <c:strCache>
                <c:ptCount val="1"/>
                <c:pt idx="0">
                  <c:v>Bodega </c:v>
                </c:pt>
              </c:strCache>
            </c:strRef>
          </c:tx>
          <c:spPr>
            <a:ln w="25400" cap="rnd">
              <a:noFill/>
              <a:round/>
            </a:ln>
            <a:effectLst/>
          </c:spPr>
          <c:marker>
            <c:symbol val="circle"/>
            <c:size val="5"/>
            <c:spPr>
              <a:solidFill>
                <a:schemeClr val="accent1"/>
              </a:solidFill>
              <a:ln w="9525">
                <a:solidFill>
                  <a:schemeClr val="accent1"/>
                </a:solidFill>
              </a:ln>
              <a:effectLst/>
            </c:spPr>
          </c:marker>
          <c:xVal>
            <c:numRef>
              <c:f>'Asignación de rutas'!$D$8</c:f>
              <c:numCache>
                <c:formatCode>General</c:formatCode>
                <c:ptCount val="1"/>
                <c:pt idx="0">
                  <c:v>-101.137497</c:v>
                </c:pt>
              </c:numCache>
            </c:numRef>
          </c:xVal>
          <c:yVal>
            <c:numRef>
              <c:f>'Asignación de rutas'!$D$7</c:f>
              <c:numCache>
                <c:formatCode>General</c:formatCode>
                <c:ptCount val="1"/>
                <c:pt idx="0">
                  <c:v>20.209705</c:v>
                </c:pt>
              </c:numCache>
            </c:numRef>
          </c:yVal>
          <c:smooth val="0"/>
          <c:extLst>
            <c:ext xmlns:c16="http://schemas.microsoft.com/office/drawing/2014/chart" uri="{C3380CC4-5D6E-409C-BE32-E72D297353CC}">
              <c16:uniqueId val="{00000000-CC4C-4312-887B-E950246E1D43}"/>
            </c:ext>
          </c:extLst>
        </c:ser>
        <c:ser>
          <c:idx val="1"/>
          <c:order val="1"/>
          <c:tx>
            <c:strRef>
              <c:f>'Asignación de rutas'!$E$6</c:f>
              <c:strCache>
                <c:ptCount val="1"/>
                <c:pt idx="0">
                  <c:v>Cliente 1 </c:v>
                </c:pt>
              </c:strCache>
            </c:strRef>
          </c:tx>
          <c:spPr>
            <a:ln w="25400" cap="rnd">
              <a:noFill/>
              <a:round/>
            </a:ln>
            <a:effectLst/>
          </c:spPr>
          <c:marker>
            <c:symbol val="circle"/>
            <c:size val="5"/>
            <c:spPr>
              <a:solidFill>
                <a:schemeClr val="accent2"/>
              </a:solidFill>
              <a:ln w="9525">
                <a:solidFill>
                  <a:schemeClr val="accent2"/>
                </a:solidFill>
              </a:ln>
              <a:effectLst/>
            </c:spPr>
          </c:marker>
          <c:xVal>
            <c:numRef>
              <c:f>'Asignación de rutas'!$E$8</c:f>
              <c:numCache>
                <c:formatCode>General</c:formatCode>
                <c:ptCount val="1"/>
                <c:pt idx="0">
                  <c:v>-101.14049300000001</c:v>
                </c:pt>
              </c:numCache>
            </c:numRef>
          </c:xVal>
          <c:yVal>
            <c:numRef>
              <c:f>'Asignación de rutas'!$E$7</c:f>
              <c:numCache>
                <c:formatCode>General</c:formatCode>
                <c:ptCount val="1"/>
                <c:pt idx="0">
                  <c:v>20.217265999999999</c:v>
                </c:pt>
              </c:numCache>
            </c:numRef>
          </c:yVal>
          <c:smooth val="0"/>
          <c:extLst>
            <c:ext xmlns:c16="http://schemas.microsoft.com/office/drawing/2014/chart" uri="{C3380CC4-5D6E-409C-BE32-E72D297353CC}">
              <c16:uniqueId val="{00000001-CC4C-4312-887B-E950246E1D43}"/>
            </c:ext>
          </c:extLst>
        </c:ser>
        <c:ser>
          <c:idx val="2"/>
          <c:order val="2"/>
          <c:tx>
            <c:strRef>
              <c:f>'Asignación de rutas'!$F$6</c:f>
              <c:strCache>
                <c:ptCount val="1"/>
                <c:pt idx="0">
                  <c:v>Cliente 2 </c:v>
                </c:pt>
              </c:strCache>
            </c:strRef>
          </c:tx>
          <c:spPr>
            <a:ln w="25400" cap="rnd">
              <a:noFill/>
              <a:round/>
            </a:ln>
            <a:effectLst/>
          </c:spPr>
          <c:marker>
            <c:symbol val="circle"/>
            <c:size val="5"/>
            <c:spPr>
              <a:solidFill>
                <a:schemeClr val="accent3"/>
              </a:solidFill>
              <a:ln w="9525">
                <a:solidFill>
                  <a:schemeClr val="accent3"/>
                </a:solidFill>
              </a:ln>
              <a:effectLst/>
            </c:spPr>
          </c:marker>
          <c:xVal>
            <c:numRef>
              <c:f>'Asignación de rutas'!$F$8</c:f>
              <c:numCache>
                <c:formatCode>General</c:formatCode>
                <c:ptCount val="1"/>
                <c:pt idx="0">
                  <c:v>-101.13782399999999</c:v>
                </c:pt>
              </c:numCache>
            </c:numRef>
          </c:xVal>
          <c:yVal>
            <c:numRef>
              <c:f>'Asignación de rutas'!$F$7</c:f>
              <c:numCache>
                <c:formatCode>General</c:formatCode>
                <c:ptCount val="1"/>
                <c:pt idx="0">
                  <c:v>20.210591000000001</c:v>
                </c:pt>
              </c:numCache>
            </c:numRef>
          </c:yVal>
          <c:smooth val="0"/>
          <c:extLst>
            <c:ext xmlns:c16="http://schemas.microsoft.com/office/drawing/2014/chart" uri="{C3380CC4-5D6E-409C-BE32-E72D297353CC}">
              <c16:uniqueId val="{00000002-CC4C-4312-887B-E950246E1D43}"/>
            </c:ext>
          </c:extLst>
        </c:ser>
        <c:ser>
          <c:idx val="3"/>
          <c:order val="3"/>
          <c:tx>
            <c:strRef>
              <c:f>'Asignación de rutas'!$G$6</c:f>
              <c:strCache>
                <c:ptCount val="1"/>
                <c:pt idx="0">
                  <c:v>Cliente 3</c:v>
                </c:pt>
              </c:strCache>
            </c:strRef>
          </c:tx>
          <c:spPr>
            <a:ln w="25400" cap="rnd">
              <a:noFill/>
              <a:round/>
            </a:ln>
            <a:effectLst/>
          </c:spPr>
          <c:marker>
            <c:symbol val="circle"/>
            <c:size val="5"/>
            <c:spPr>
              <a:solidFill>
                <a:schemeClr val="accent4"/>
              </a:solidFill>
              <a:ln w="9525">
                <a:solidFill>
                  <a:schemeClr val="accent4"/>
                </a:solidFill>
              </a:ln>
              <a:effectLst/>
            </c:spPr>
          </c:marker>
          <c:xVal>
            <c:numRef>
              <c:f>'Asignación de rutas'!$G$8</c:f>
              <c:numCache>
                <c:formatCode>General</c:formatCode>
                <c:ptCount val="1"/>
                <c:pt idx="0">
                  <c:v>-101.182996</c:v>
                </c:pt>
              </c:numCache>
            </c:numRef>
          </c:xVal>
          <c:yVal>
            <c:numRef>
              <c:f>'Asignación de rutas'!$G$7</c:f>
              <c:numCache>
                <c:formatCode>General</c:formatCode>
                <c:ptCount val="1"/>
                <c:pt idx="0">
                  <c:v>20.140577</c:v>
                </c:pt>
              </c:numCache>
            </c:numRef>
          </c:yVal>
          <c:smooth val="0"/>
          <c:extLst>
            <c:ext xmlns:c16="http://schemas.microsoft.com/office/drawing/2014/chart" uri="{C3380CC4-5D6E-409C-BE32-E72D297353CC}">
              <c16:uniqueId val="{00000003-CC4C-4312-887B-E950246E1D43}"/>
            </c:ext>
          </c:extLst>
        </c:ser>
        <c:ser>
          <c:idx val="4"/>
          <c:order val="4"/>
          <c:tx>
            <c:strRef>
              <c:f>'Asignación de rutas'!$H$6</c:f>
              <c:strCache>
                <c:ptCount val="1"/>
                <c:pt idx="0">
                  <c:v>Cliente 4</c:v>
                </c:pt>
              </c:strCache>
            </c:strRef>
          </c:tx>
          <c:spPr>
            <a:ln w="25400" cap="rnd">
              <a:noFill/>
              <a:round/>
            </a:ln>
            <a:effectLst/>
          </c:spPr>
          <c:marker>
            <c:symbol val="circle"/>
            <c:size val="5"/>
            <c:spPr>
              <a:solidFill>
                <a:schemeClr val="accent5"/>
              </a:solidFill>
              <a:ln w="9525">
                <a:solidFill>
                  <a:schemeClr val="accent5"/>
                </a:solidFill>
              </a:ln>
              <a:effectLst/>
            </c:spPr>
          </c:marker>
          <c:xVal>
            <c:numRef>
              <c:f>'Asignación de rutas'!$H$8</c:f>
              <c:numCache>
                <c:formatCode>General</c:formatCode>
                <c:ptCount val="1"/>
                <c:pt idx="0">
                  <c:v>-101.042841</c:v>
                </c:pt>
              </c:numCache>
            </c:numRef>
          </c:xVal>
          <c:yVal>
            <c:numRef>
              <c:f>'Asignación de rutas'!$H$7</c:f>
              <c:numCache>
                <c:formatCode>General</c:formatCode>
                <c:ptCount val="1"/>
                <c:pt idx="0">
                  <c:v>20.202663000000001</c:v>
                </c:pt>
              </c:numCache>
            </c:numRef>
          </c:yVal>
          <c:smooth val="0"/>
          <c:extLst>
            <c:ext xmlns:c16="http://schemas.microsoft.com/office/drawing/2014/chart" uri="{C3380CC4-5D6E-409C-BE32-E72D297353CC}">
              <c16:uniqueId val="{00000004-CC4C-4312-887B-E950246E1D43}"/>
            </c:ext>
          </c:extLst>
        </c:ser>
        <c:ser>
          <c:idx val="5"/>
          <c:order val="5"/>
          <c:tx>
            <c:strRef>
              <c:f>'Asignación de rutas'!$I$6</c:f>
              <c:strCache>
                <c:ptCount val="1"/>
                <c:pt idx="0">
                  <c:v>Cliente 5</c:v>
                </c:pt>
              </c:strCache>
            </c:strRef>
          </c:tx>
          <c:spPr>
            <a:ln w="25400" cap="rnd">
              <a:noFill/>
              <a:round/>
            </a:ln>
            <a:effectLst/>
          </c:spPr>
          <c:marker>
            <c:symbol val="circle"/>
            <c:size val="5"/>
            <c:spPr>
              <a:solidFill>
                <a:schemeClr val="accent6"/>
              </a:solidFill>
              <a:ln w="9525">
                <a:solidFill>
                  <a:schemeClr val="accent6"/>
                </a:solidFill>
              </a:ln>
              <a:effectLst/>
            </c:spPr>
          </c:marker>
          <c:xVal>
            <c:numRef>
              <c:f>'Asignación de rutas'!$I$8</c:f>
              <c:numCache>
                <c:formatCode>General</c:formatCode>
                <c:ptCount val="1"/>
                <c:pt idx="0">
                  <c:v>-100.71733500000001</c:v>
                </c:pt>
              </c:numCache>
            </c:numRef>
          </c:xVal>
          <c:yVal>
            <c:numRef>
              <c:f>'Asignación de rutas'!$I$7</c:f>
              <c:numCache>
                <c:formatCode>General</c:formatCode>
                <c:ptCount val="1"/>
                <c:pt idx="0">
                  <c:v>20.043057000000001</c:v>
                </c:pt>
              </c:numCache>
            </c:numRef>
          </c:yVal>
          <c:smooth val="0"/>
          <c:extLst>
            <c:ext xmlns:c16="http://schemas.microsoft.com/office/drawing/2014/chart" uri="{C3380CC4-5D6E-409C-BE32-E72D297353CC}">
              <c16:uniqueId val="{00000005-CC4C-4312-887B-E950246E1D43}"/>
            </c:ext>
          </c:extLst>
        </c:ser>
        <c:ser>
          <c:idx val="6"/>
          <c:order val="6"/>
          <c:tx>
            <c:strRef>
              <c:f>'Asignación de rutas'!$J$6</c:f>
              <c:strCache>
                <c:ptCount val="1"/>
                <c:pt idx="0">
                  <c:v>Cliente 6</c:v>
                </c:pt>
              </c:strCache>
            </c:strRef>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'Asignación de rutas'!$J$8</c:f>
              <c:numCache>
                <c:formatCode>General</c:formatCode>
                <c:ptCount val="1"/>
                <c:pt idx="0">
                  <c:v>-101.13246599999999</c:v>
                </c:pt>
              </c:numCache>
            </c:numRef>
          </c:xVal>
          <c:yVal>
            <c:numRef>
              <c:f>'Asignación de rutas'!$J$7</c:f>
              <c:numCache>
                <c:formatCode>General</c:formatCode>
                <c:ptCount val="1"/>
                <c:pt idx="0">
                  <c:v>20.210387000000001</c:v>
                </c:pt>
              </c:numCache>
            </c:numRef>
          </c:yVal>
          <c:smooth val="0"/>
          <c:extLst>
            <c:ext xmlns:c16="http://schemas.microsoft.com/office/drawing/2014/chart" uri="{C3380CC4-5D6E-409C-BE32-E72D297353CC}">
              <c16:uniqueId val="{00000006-CC4C-4312-887B-E950246E1D43}"/>
            </c:ext>
          </c:extLst>
        </c:ser>
        <c:ser>
          <c:idx val="7"/>
          <c:order val="7"/>
          <c:tx>
            <c:strRef>
              <c:f>'Asignación de rutas'!$K$6</c:f>
              <c:strCache>
                <c:ptCount val="1"/>
                <c:pt idx="0">
                  <c:v>Cliente 7</c:v>
                </c:pt>
              </c:strCache>
            </c:strRef>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'Asignación de rutas'!$K$8</c:f>
              <c:numCache>
                <c:formatCode>General</c:formatCode>
                <c:ptCount val="1"/>
                <c:pt idx="0">
                  <c:v>-101.045998</c:v>
                </c:pt>
              </c:numCache>
            </c:numRef>
          </c:xVal>
          <c:yVal>
            <c:numRef>
              <c:f>'Asignación de rutas'!$K$7</c:f>
              <c:numCache>
                <c:formatCode>General</c:formatCode>
                <c:ptCount val="1"/>
                <c:pt idx="0">
                  <c:v>20.200526</c:v>
                </c:pt>
              </c:numCache>
            </c:numRef>
          </c:yVal>
          <c:smooth val="0"/>
          <c:extLst>
            <c:ext xmlns:c16="http://schemas.microsoft.com/office/drawing/2014/chart" uri="{C3380CC4-5D6E-409C-BE32-E72D297353CC}">
              <c16:uniqueId val="{00000007-CC4C-4312-887B-E950246E1D43}"/>
            </c:ext>
          </c:extLst>
        </c:ser>
        <c:dLbls>
          <c:showLegendKey val="0"/>
          <c:showVal val="0"/>
          <c:showCatName val="0"/>
          <c:showSerName val="0"/>
          <c:showPercent val="0"/>
          <c:showBubbleSize val="0"/>
        </c:dLbls>
        <c:axId val="382940224"/>
        <c:axId val="382940552"/>
      </c:scatterChart>
      <c:valAx>
        <c:axId val="3829402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2940552"/>
        <c:crosses val="autoZero"/>
        <c:crossBetween val="midCat"/>
      </c:valAx>
      <c:valAx>
        <c:axId val="3829405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29402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369994</xdr:colOff>
      <xdr:row>0</xdr:row>
      <xdr:rowOff>0</xdr:rowOff>
    </xdr:from>
    <xdr:to>
      <xdr:col>16</xdr:col>
      <xdr:colOff>244687</xdr:colOff>
      <xdr:row>33</xdr:row>
      <xdr:rowOff>110764</xdr:rowOff>
    </xdr:to>
    <xdr:pic>
      <xdr:nvPicPr>
        <xdr:cNvPr id="2" name="Imagen 1">
          <a:extLst>
            <a:ext uri="{FF2B5EF4-FFF2-40B4-BE49-F238E27FC236}">
              <a16:creationId xmlns:a16="http://schemas.microsoft.com/office/drawing/2014/main" id="{588229F7-A92E-449A-BE71-353B10AE06FE}"/>
            </a:ext>
          </a:extLst>
        </xdr:cNvPr>
        <xdr:cNvPicPr>
          <a:picLocks noChangeAspect="1"/>
        </xdr:cNvPicPr>
      </xdr:nvPicPr>
      <xdr:blipFill rotWithShape="1">
        <a:blip xmlns:r="http://schemas.openxmlformats.org/officeDocument/2006/relationships" r:embed="rId1"/>
        <a:srcRect l="680" t="2151" r="234"/>
        <a:stretch/>
      </xdr:blipFill>
      <xdr:spPr>
        <a:xfrm>
          <a:off x="1961727" y="0"/>
          <a:ext cx="11016827" cy="6257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9849</xdr:colOff>
      <xdr:row>3</xdr:row>
      <xdr:rowOff>1</xdr:rowOff>
    </xdr:from>
    <xdr:to>
      <xdr:col>20</xdr:col>
      <xdr:colOff>290594</xdr:colOff>
      <xdr:row>17</xdr:row>
      <xdr:rowOff>64576</xdr:rowOff>
    </xdr:to>
    <xdr:graphicFrame macro="">
      <xdr:nvGraphicFramePr>
        <xdr:cNvPr id="2" name="Gráfico 1">
          <a:extLst>
            <a:ext uri="{FF2B5EF4-FFF2-40B4-BE49-F238E27FC236}">
              <a16:creationId xmlns:a16="http://schemas.microsoft.com/office/drawing/2014/main" id="{F20F82FB-85D0-4E1C-B8E7-84B01C0FE4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41</xdr:col>
      <xdr:colOff>683078</xdr:colOff>
      <xdr:row>8</xdr:row>
      <xdr:rowOff>68036</xdr:rowOff>
    </xdr:from>
    <xdr:to>
      <xdr:col>48</xdr:col>
      <xdr:colOff>690012</xdr:colOff>
      <xdr:row>18</xdr:row>
      <xdr:rowOff>77561</xdr:rowOff>
    </xdr:to>
    <xdr:pic>
      <xdr:nvPicPr>
        <xdr:cNvPr id="3" name="Imagen 2">
          <a:extLst>
            <a:ext uri="{FF2B5EF4-FFF2-40B4-BE49-F238E27FC236}">
              <a16:creationId xmlns:a16="http://schemas.microsoft.com/office/drawing/2014/main" id="{8C0842CD-0AE3-4909-B2F9-AE28B1773547}"/>
            </a:ext>
          </a:extLst>
        </xdr:cNvPr>
        <xdr:cNvPicPr>
          <a:picLocks noChangeAspect="1"/>
        </xdr:cNvPicPr>
      </xdr:nvPicPr>
      <xdr:blipFill rotWithShape="1">
        <a:blip xmlns:r="http://schemas.openxmlformats.org/officeDocument/2006/relationships" r:embed="rId2"/>
        <a:srcRect l="13399" t="32945" b="11840"/>
        <a:stretch/>
      </xdr:blipFill>
      <xdr:spPr>
        <a:xfrm>
          <a:off x="35340471" y="1592036"/>
          <a:ext cx="5340934" cy="1914525"/>
        </a:xfrm>
        <a:prstGeom prst="rect">
          <a:avLst/>
        </a:prstGeom>
      </xdr:spPr>
    </xdr:pic>
    <xdr:clientData/>
  </xdr:twoCellAnchor>
  <xdr:twoCellAnchor editAs="oneCell">
    <xdr:from>
      <xdr:col>20</xdr:col>
      <xdr:colOff>306738</xdr:colOff>
      <xdr:row>3</xdr:row>
      <xdr:rowOff>32289</xdr:rowOff>
    </xdr:from>
    <xdr:to>
      <xdr:col>28</xdr:col>
      <xdr:colOff>20827</xdr:colOff>
      <xdr:row>17</xdr:row>
      <xdr:rowOff>101385</xdr:rowOff>
    </xdr:to>
    <xdr:pic>
      <xdr:nvPicPr>
        <xdr:cNvPr id="4" name="Imagen 3">
          <a:extLst>
            <a:ext uri="{FF2B5EF4-FFF2-40B4-BE49-F238E27FC236}">
              <a16:creationId xmlns:a16="http://schemas.microsoft.com/office/drawing/2014/main" id="{0C40E29A-8F2D-4BB7-97AF-C39C8D285F77}"/>
            </a:ext>
          </a:extLst>
        </xdr:cNvPr>
        <xdr:cNvPicPr/>
      </xdr:nvPicPr>
      <xdr:blipFill rotWithShape="1">
        <a:blip xmlns:r="http://schemas.openxmlformats.org/officeDocument/2006/relationships" r:embed="rId3"/>
        <a:srcRect l="2656" t="26510" b="8495"/>
        <a:stretch/>
      </xdr:blipFill>
      <xdr:spPr>
        <a:xfrm>
          <a:off x="18904704" y="613475"/>
          <a:ext cx="6010276" cy="2781300"/>
        </a:xfrm>
        <a:prstGeom prst="rect">
          <a:avLst/>
        </a:prstGeom>
      </xdr:spPr>
    </xdr:pic>
    <xdr:clientData/>
  </xdr:twoCellAnchor>
  <xdr:twoCellAnchor editAs="oneCell">
    <xdr:from>
      <xdr:col>20</xdr:col>
      <xdr:colOff>16144</xdr:colOff>
      <xdr:row>38</xdr:row>
      <xdr:rowOff>16143</xdr:rowOff>
    </xdr:from>
    <xdr:to>
      <xdr:col>29</xdr:col>
      <xdr:colOff>0</xdr:colOff>
      <xdr:row>52</xdr:row>
      <xdr:rowOff>32288</xdr:rowOff>
    </xdr:to>
    <xdr:pic>
      <xdr:nvPicPr>
        <xdr:cNvPr id="5" name="Imagen 4">
          <a:extLst>
            <a:ext uri="{FF2B5EF4-FFF2-40B4-BE49-F238E27FC236}">
              <a16:creationId xmlns:a16="http://schemas.microsoft.com/office/drawing/2014/main" id="{61D45EF1-8C7A-4418-90F9-C2887F576524}"/>
            </a:ext>
          </a:extLst>
        </xdr:cNvPr>
        <xdr:cNvPicPr/>
      </xdr:nvPicPr>
      <xdr:blipFill rotWithShape="1">
        <a:blip xmlns:r="http://schemas.openxmlformats.org/officeDocument/2006/relationships" r:embed="rId4"/>
        <a:srcRect t="34787" b="6751"/>
        <a:stretch/>
      </xdr:blipFill>
      <xdr:spPr>
        <a:xfrm>
          <a:off x="18614110" y="7377838"/>
          <a:ext cx="7038814" cy="2728348"/>
        </a:xfrm>
        <a:prstGeom prst="rect">
          <a:avLst/>
        </a:prstGeom>
      </xdr:spPr>
    </xdr:pic>
    <xdr:clientData/>
  </xdr:twoCellAnchor>
  <xdr:twoCellAnchor editAs="oneCell">
    <xdr:from>
      <xdr:col>29</xdr:col>
      <xdr:colOff>-1</xdr:colOff>
      <xdr:row>38</xdr:row>
      <xdr:rowOff>1</xdr:rowOff>
    </xdr:from>
    <xdr:to>
      <xdr:col>38</xdr:col>
      <xdr:colOff>0</xdr:colOff>
      <xdr:row>52</xdr:row>
      <xdr:rowOff>64578</xdr:rowOff>
    </xdr:to>
    <xdr:pic>
      <xdr:nvPicPr>
        <xdr:cNvPr id="6" name="Imagen 5">
          <a:extLst>
            <a:ext uri="{FF2B5EF4-FFF2-40B4-BE49-F238E27FC236}">
              <a16:creationId xmlns:a16="http://schemas.microsoft.com/office/drawing/2014/main" id="{002FD1A5-E521-4E33-82B5-5D884099C560}"/>
            </a:ext>
          </a:extLst>
        </xdr:cNvPr>
        <xdr:cNvPicPr/>
      </xdr:nvPicPr>
      <xdr:blipFill rotWithShape="1">
        <a:blip xmlns:r="http://schemas.openxmlformats.org/officeDocument/2006/relationships" r:embed="rId5"/>
        <a:srcRect t="36721" b="11896"/>
        <a:stretch/>
      </xdr:blipFill>
      <xdr:spPr>
        <a:xfrm>
          <a:off x="25652923" y="7361696"/>
          <a:ext cx="6828941" cy="2776780"/>
        </a:xfrm>
        <a:prstGeom prst="rect">
          <a:avLst/>
        </a:prstGeom>
      </xdr:spPr>
    </xdr:pic>
    <xdr:clientData/>
  </xdr:twoCellAnchor>
  <xdr:twoCellAnchor>
    <xdr:from>
      <xdr:col>20</xdr:col>
      <xdr:colOff>9554</xdr:colOff>
      <xdr:row>55</xdr:row>
      <xdr:rowOff>190600</xdr:rowOff>
    </xdr:from>
    <xdr:to>
      <xdr:col>28</xdr:col>
      <xdr:colOff>748392</xdr:colOff>
      <xdr:row>65</xdr:row>
      <xdr:rowOff>48599</xdr:rowOff>
    </xdr:to>
    <xdr:sp macro="" textlink="">
      <xdr:nvSpPr>
        <xdr:cNvPr id="7" name="CuadroTexto 6">
          <a:extLst>
            <a:ext uri="{FF2B5EF4-FFF2-40B4-BE49-F238E27FC236}">
              <a16:creationId xmlns:a16="http://schemas.microsoft.com/office/drawing/2014/main" id="{B7C00BB1-FCE6-46D8-94E3-7F29CA7A6342}"/>
            </a:ext>
          </a:extLst>
        </xdr:cNvPr>
        <xdr:cNvSpPr txBox="1"/>
      </xdr:nvSpPr>
      <xdr:spPr>
        <a:xfrm>
          <a:off x="18641620" y="10881927"/>
          <a:ext cx="7037002" cy="180187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lang="en-US" sz="1100"/>
            <a:t>Después</a:t>
          </a:r>
          <a:r>
            <a:rPr lang="en-US" sz="1100" baseline="0"/>
            <a:t> de realizar los cálculos correspondientes para la obtención de las mejores rutas de distribución para la empresa de estudio, se obtuvo que la primera ruta conveniente para la empresa parte de la bodega es decir del establecimiento y continua con los clientes 3 y 5, la capacidad de esta ruta es de 820 correspondiente a un 82% de la capacidad de carga del vehículo, la segunda ruta conveniente parte del establecimiento y se dirige posteriormente con los clientes 7 y 4, en esta ruta la capacidad es 981 kilogramos es decir esta capacidad cubre un 98.1% de la capacidad de carga del vehículo, en la tercera ruta se parte de la bodega y se dirige con el cliente 2 y posteriormente con el cliente 6, la capacidad de esta ruta es de 810 kilogramos correspondiente a un 81% de la capacidad del vehículo.</a:t>
          </a:r>
        </a:p>
        <a:p>
          <a:pPr algn="l"/>
          <a:r>
            <a:rPr lang="en-US" sz="1100" baseline="0"/>
            <a:t>Con esta rutas el negocio puede ahorrar en costos de distribución tanto en recursos como en tiempo convirtiéndolo así en un negocio bien establecido y uno de los pocos negocios con una ventaja competitiva lo que garantiza que su trabajo se haga de una manera eficiente.</a:t>
          </a:r>
        </a:p>
      </xdr:txBody>
    </xdr:sp>
    <xdr:clientData/>
  </xdr:twoCellAnchor>
  <xdr:twoCellAnchor>
    <xdr:from>
      <xdr:col>13</xdr:col>
      <xdr:colOff>827597</xdr:colOff>
      <xdr:row>18</xdr:row>
      <xdr:rowOff>18196</xdr:rowOff>
    </xdr:from>
    <xdr:to>
      <xdr:col>18</xdr:col>
      <xdr:colOff>874773</xdr:colOff>
      <xdr:row>34</xdr:row>
      <xdr:rowOff>90082</xdr:rowOff>
    </xdr:to>
    <xdr:pic>
      <xdr:nvPicPr>
        <xdr:cNvPr id="10" name="image6.png">
          <a:extLst>
            <a:ext uri="{FF2B5EF4-FFF2-40B4-BE49-F238E27FC236}">
              <a16:creationId xmlns:a16="http://schemas.microsoft.com/office/drawing/2014/main" id="{73038BC3-ABE3-4738-AB9C-4994D26C20E1}"/>
            </a:ext>
          </a:extLst>
        </xdr:cNvPr>
        <xdr:cNvPicPr/>
      </xdr:nvPicPr>
      <xdr:blipFill>
        <a:blip xmlns:r="http://schemas.openxmlformats.org/officeDocument/2006/relationships" r:embed="rId6" cstate="print"/>
        <a:stretch>
          <a:fillRect/>
        </a:stretch>
      </xdr:blipFill>
      <xdr:spPr>
        <a:xfrm>
          <a:off x="13531566" y="3447196"/>
          <a:ext cx="4107207" cy="31198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8177-FC01-414B-A52B-44A2FBD9E10A}">
  <dimension ref="A1"/>
  <sheetViews>
    <sheetView showGridLines="0" tabSelected="1" zoomScale="90" zoomScaleNormal="90" workbookViewId="0">
      <selection activeCell="R13" sqref="R13"/>
    </sheetView>
  </sheetViews>
  <sheetFormatPr baseColWidth="10"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AB0F5-CD67-4799-B3EE-F0148CDAC7EB}">
  <dimension ref="C2:AL58"/>
  <sheetViews>
    <sheetView topLeftCell="A4" zoomScaleNormal="100" workbookViewId="0">
      <selection activeCell="S42" sqref="S42"/>
    </sheetView>
  </sheetViews>
  <sheetFormatPr baseColWidth="10" defaultRowHeight="14.4" x14ac:dyDescent="0.3"/>
  <cols>
    <col min="3" max="3" width="21.109375" customWidth="1"/>
    <col min="4" max="4" width="12.88671875" customWidth="1"/>
    <col min="6" max="6" width="17.88671875" customWidth="1"/>
    <col min="7" max="7" width="16.6640625" customWidth="1"/>
    <col min="8" max="8" width="16.33203125" customWidth="1"/>
    <col min="9" max="9" width="15.6640625" customWidth="1"/>
    <col min="10" max="10" width="16.6640625" customWidth="1"/>
    <col min="11" max="11" width="16" customWidth="1"/>
    <col min="14" max="14" width="12.44140625" customWidth="1"/>
    <col min="18" max="18" width="14.109375" customWidth="1"/>
    <col min="19" max="19" width="17" customWidth="1"/>
    <col min="28" max="28" width="14.88671875" customWidth="1"/>
  </cols>
  <sheetData>
    <row r="2" spans="3:28" x14ac:dyDescent="0.3">
      <c r="O2" s="19" t="s">
        <v>68</v>
      </c>
      <c r="P2" s="20"/>
      <c r="Q2" s="20"/>
      <c r="R2" s="20"/>
      <c r="S2" s="20"/>
      <c r="T2" s="20"/>
      <c r="U2" s="20"/>
      <c r="V2" s="20"/>
      <c r="W2" s="20"/>
      <c r="X2" s="20"/>
      <c r="Y2" s="20"/>
      <c r="Z2" s="20"/>
      <c r="AA2" s="20"/>
      <c r="AB2" s="20"/>
    </row>
    <row r="4" spans="3:28" x14ac:dyDescent="0.3">
      <c r="C4" s="27" t="s">
        <v>65</v>
      </c>
      <c r="D4" s="27"/>
      <c r="E4" s="27"/>
      <c r="F4" s="27"/>
      <c r="G4" s="27"/>
      <c r="H4" s="27"/>
      <c r="I4" s="27"/>
      <c r="J4" s="27"/>
      <c r="K4" s="27"/>
    </row>
    <row r="5" spans="3:28" x14ac:dyDescent="0.3">
      <c r="D5" s="12">
        <v>0</v>
      </c>
      <c r="E5" s="12">
        <v>1</v>
      </c>
      <c r="F5" s="12">
        <v>2</v>
      </c>
      <c r="G5" s="12">
        <v>3</v>
      </c>
      <c r="H5" s="12">
        <v>4</v>
      </c>
      <c r="I5" s="12">
        <v>5</v>
      </c>
      <c r="J5" s="12">
        <v>6</v>
      </c>
      <c r="K5" s="12">
        <v>7</v>
      </c>
    </row>
    <row r="6" spans="3:28" x14ac:dyDescent="0.3">
      <c r="D6" s="17" t="s">
        <v>0</v>
      </c>
      <c r="E6" s="18" t="s">
        <v>1</v>
      </c>
      <c r="F6" s="18" t="s">
        <v>2</v>
      </c>
      <c r="G6" s="18" t="s">
        <v>3</v>
      </c>
      <c r="H6" s="18" t="s">
        <v>4</v>
      </c>
      <c r="I6" s="18" t="s">
        <v>5</v>
      </c>
      <c r="J6" s="18" t="s">
        <v>6</v>
      </c>
      <c r="K6" s="18" t="s">
        <v>7</v>
      </c>
    </row>
    <row r="7" spans="3:28" x14ac:dyDescent="0.3">
      <c r="C7" s="12" t="s">
        <v>9</v>
      </c>
      <c r="D7" s="3">
        <v>20.209705</v>
      </c>
      <c r="E7" s="4">
        <v>20.217265999999999</v>
      </c>
      <c r="F7" s="3">
        <v>20.210591000000001</v>
      </c>
      <c r="G7" s="3">
        <v>20.140577</v>
      </c>
      <c r="H7" s="3">
        <v>20.202663000000001</v>
      </c>
      <c r="I7" s="3">
        <v>20.043057000000001</v>
      </c>
      <c r="J7" s="3">
        <v>20.210387000000001</v>
      </c>
      <c r="K7" s="3">
        <v>20.200526</v>
      </c>
    </row>
    <row r="8" spans="3:28" x14ac:dyDescent="0.3">
      <c r="C8" s="12" t="s">
        <v>8</v>
      </c>
      <c r="D8" s="3">
        <v>-101.137497</v>
      </c>
      <c r="E8" s="4">
        <v>-101.14049300000001</v>
      </c>
      <c r="F8" s="3">
        <v>-101.13782399999999</v>
      </c>
      <c r="G8" s="3">
        <v>-101.182996</v>
      </c>
      <c r="H8" s="3">
        <v>-101.042841</v>
      </c>
      <c r="I8" s="3">
        <v>-100.71733500000001</v>
      </c>
      <c r="J8" s="3">
        <v>-101.13246599999999</v>
      </c>
      <c r="K8" s="3">
        <v>-101.045998</v>
      </c>
      <c r="L8" s="12" t="s">
        <v>13</v>
      </c>
    </row>
    <row r="9" spans="3:28" x14ac:dyDescent="0.3">
      <c r="C9" s="12" t="s">
        <v>12</v>
      </c>
      <c r="D9" s="1">
        <v>0</v>
      </c>
      <c r="E9" s="5">
        <v>181</v>
      </c>
      <c r="F9" s="1">
        <v>290</v>
      </c>
      <c r="G9" s="1">
        <v>320</v>
      </c>
      <c r="H9" s="1">
        <v>550</v>
      </c>
      <c r="I9" s="1">
        <v>500</v>
      </c>
      <c r="J9" s="1">
        <v>520</v>
      </c>
      <c r="K9" s="1">
        <v>250</v>
      </c>
      <c r="L9" s="1">
        <f>SUM(D9:K9)</f>
        <v>2611</v>
      </c>
    </row>
    <row r="10" spans="3:28" x14ac:dyDescent="0.3">
      <c r="C10" s="12" t="s">
        <v>11</v>
      </c>
      <c r="D10" s="1">
        <v>1000</v>
      </c>
    </row>
    <row r="11" spans="3:28" x14ac:dyDescent="0.3">
      <c r="C11" s="12" t="s">
        <v>10</v>
      </c>
      <c r="D11" s="6">
        <f>L9/D10</f>
        <v>2.6110000000000002</v>
      </c>
    </row>
    <row r="13" spans="3:28" x14ac:dyDescent="0.3">
      <c r="C13" s="25" t="s">
        <v>64</v>
      </c>
      <c r="D13" s="25"/>
      <c r="E13" s="25"/>
      <c r="F13" s="25"/>
      <c r="G13" s="25"/>
      <c r="H13" s="25"/>
      <c r="I13" s="25"/>
      <c r="J13" s="25"/>
      <c r="K13" s="25"/>
    </row>
    <row r="14" spans="3:28" x14ac:dyDescent="0.3">
      <c r="D14" s="11">
        <v>0</v>
      </c>
      <c r="E14" s="11">
        <v>1</v>
      </c>
      <c r="F14" s="11">
        <v>2</v>
      </c>
      <c r="G14" s="11">
        <v>3</v>
      </c>
      <c r="H14" s="11">
        <v>4</v>
      </c>
      <c r="I14" s="11">
        <v>5</v>
      </c>
      <c r="J14" s="11">
        <v>6</v>
      </c>
      <c r="K14" s="11">
        <v>7</v>
      </c>
    </row>
    <row r="15" spans="3:28" x14ac:dyDescent="0.3">
      <c r="C15" s="11">
        <v>0</v>
      </c>
      <c r="D15" s="13">
        <v>0</v>
      </c>
      <c r="E15" s="13">
        <f>SQRT(((E8-$D$8)^2)+((E7-$D$7)^2))</f>
        <v>8.1329414728034712E-3</v>
      </c>
      <c r="F15" s="13">
        <f>SQRT(((F8-$D$8)^2)+((F7-$D$7)^2))</f>
        <v>9.4441781008268021E-4</v>
      </c>
      <c r="G15" s="13">
        <f t="shared" ref="G15:J15" si="0">SQRT(((G8-$D$8)^2)+((G7-$D$7)^2))</f>
        <v>8.2757714957582593E-2</v>
      </c>
      <c r="H15" s="13">
        <f t="shared" si="0"/>
        <v>9.4917585831078094E-2</v>
      </c>
      <c r="I15" s="13">
        <f t="shared" si="0"/>
        <v>0.45200405103050972</v>
      </c>
      <c r="J15" s="13">
        <f t="shared" si="0"/>
        <v>5.077015363382926E-3</v>
      </c>
      <c r="K15" s="13">
        <f>SQRT(((K8-$D$8)^2)+((K7-$D$7)^2))</f>
        <v>9.195825706264657E-2</v>
      </c>
    </row>
    <row r="16" spans="3:28" x14ac:dyDescent="0.3">
      <c r="C16" s="11">
        <v>1</v>
      </c>
      <c r="D16" s="1">
        <f>E15</f>
        <v>8.1329414728034712E-3</v>
      </c>
      <c r="E16" s="1">
        <v>0</v>
      </c>
      <c r="F16" s="1">
        <f>SQRT(((F8-$E$8)^2)+((F7-$E$7)^2))</f>
        <v>7.1888236868094058E-3</v>
      </c>
      <c r="G16" s="1">
        <f t="shared" ref="G16:J16" si="1">SQRT(((G8-$E$8)^2)+((G7-$E$7)^2))</f>
        <v>8.7679574189199985E-2</v>
      </c>
      <c r="H16" s="1">
        <f t="shared" si="1"/>
        <v>9.8737838304279388E-2</v>
      </c>
      <c r="I16" s="1">
        <f t="shared" si="1"/>
        <v>0.45761497860646982</v>
      </c>
      <c r="J16" s="1">
        <f t="shared" si="1"/>
        <v>1.0571346650269956E-2</v>
      </c>
      <c r="K16" s="1">
        <f>SQRT(((K8-$E$8)^2)+((K7-$E$7)^2))</f>
        <v>9.5966309843619993E-2</v>
      </c>
    </row>
    <row r="17" spans="3:11" x14ac:dyDescent="0.3">
      <c r="C17" s="11">
        <v>2</v>
      </c>
      <c r="D17" s="1">
        <f>F15</f>
        <v>9.4441781008268021E-4</v>
      </c>
      <c r="E17" s="1">
        <f>F16</f>
        <v>7.1888236868094058E-3</v>
      </c>
      <c r="F17" s="1">
        <v>0</v>
      </c>
      <c r="G17" s="1">
        <f>SQRT(((G8-$F$8)^2)+((G7-$F$7)^2))</f>
        <v>8.3321484504302892E-2</v>
      </c>
      <c r="H17" s="1">
        <f t="shared" ref="H17:J17" si="2">SQRT(((H8-$F$8)^2)+((H7-$F$7)^2))</f>
        <v>9.5313291166551545E-2</v>
      </c>
      <c r="I17" s="1">
        <f t="shared" si="2"/>
        <v>0.45263521767201331</v>
      </c>
      <c r="J17" s="1">
        <f t="shared" si="2"/>
        <v>5.3618821322378631E-3</v>
      </c>
      <c r="K17" s="1">
        <f>SQRT(((K8-$F$8)^2)+((K7-$F$7)^2))</f>
        <v>9.2375962787943716E-2</v>
      </c>
    </row>
    <row r="18" spans="3:11" x14ac:dyDescent="0.3">
      <c r="C18" s="11">
        <v>3</v>
      </c>
      <c r="D18" s="1">
        <f>G15</f>
        <v>8.2757714957582593E-2</v>
      </c>
      <c r="E18" s="1">
        <f>G16</f>
        <v>8.7679574189199985E-2</v>
      </c>
      <c r="F18" s="1">
        <f>G17</f>
        <v>8.3321484504302892E-2</v>
      </c>
      <c r="G18" s="1">
        <v>0</v>
      </c>
      <c r="H18" s="1">
        <f>SQRT(((H8-$G$8)^2)+((H7-$G$7)^2))</f>
        <v>0.15329088498995005</v>
      </c>
      <c r="I18" s="1">
        <f>SQRT(((I8-$G$8)^2)+((I7-$G$7)^2))</f>
        <v>0.47576287930123057</v>
      </c>
      <c r="J18" s="1">
        <f t="shared" ref="J18" si="3">SQRT(((J8-$G$8)^2)+((J7-$G$7)^2))</f>
        <v>8.6178402166673801E-2</v>
      </c>
      <c r="K18" s="1">
        <f>SQRT(((K8-$G$8)^2)+((K7-$G$7)^2))</f>
        <v>0.14954041127735826</v>
      </c>
    </row>
    <row r="19" spans="3:11" x14ac:dyDescent="0.3">
      <c r="C19" s="11">
        <v>4</v>
      </c>
      <c r="D19" s="1">
        <f>H15</f>
        <v>9.4917585831078094E-2</v>
      </c>
      <c r="E19" s="1">
        <f>H16</f>
        <v>9.8737838304279388E-2</v>
      </c>
      <c r="F19" s="1">
        <f>H17</f>
        <v>9.5313291166551545E-2</v>
      </c>
      <c r="G19" s="1">
        <f>H18</f>
        <v>0.15329088498995005</v>
      </c>
      <c r="H19" s="1">
        <v>0</v>
      </c>
      <c r="I19" s="1">
        <f>SQRT(((I8-$H$8)^2)+((I7-$H$7)^2))</f>
        <v>0.36253031772803995</v>
      </c>
      <c r="J19" s="1">
        <f>SQRT(((J8-$H$8)^2)+((J7-$H$7)^2))</f>
        <v>8.9957216503178034E-2</v>
      </c>
      <c r="K19" s="1">
        <f>SQRT(((K8-$H$8)^2)+((K7-$H$7)^2))</f>
        <v>3.8122720259728682E-3</v>
      </c>
    </row>
    <row r="20" spans="3:11" x14ac:dyDescent="0.3">
      <c r="C20" s="11">
        <v>5</v>
      </c>
      <c r="D20" s="1">
        <f>I15</f>
        <v>0.45200405103050972</v>
      </c>
      <c r="E20" s="1">
        <f>I16</f>
        <v>0.45761497860646982</v>
      </c>
      <c r="F20" s="1">
        <f>I17</f>
        <v>0.45263521767201331</v>
      </c>
      <c r="G20" s="1">
        <f>I18</f>
        <v>0.47576287930123057</v>
      </c>
      <c r="H20" s="1">
        <f>I19</f>
        <v>0.36253031772803995</v>
      </c>
      <c r="I20" s="1">
        <v>0</v>
      </c>
      <c r="J20" s="1">
        <f>SQRT(((J8-$I$8)^2)+((J7-$I$7)^2))</f>
        <v>0.44758583094306065</v>
      </c>
      <c r="K20" s="1">
        <f>SQRT(((K8-$I$8)^2)+((K7-$I$7)^2))</f>
        <v>0.36443909440398164</v>
      </c>
    </row>
    <row r="21" spans="3:11" x14ac:dyDescent="0.3">
      <c r="C21" s="11">
        <v>6</v>
      </c>
      <c r="D21" s="1">
        <f>J15</f>
        <v>5.077015363382926E-3</v>
      </c>
      <c r="E21" s="1">
        <f>J16</f>
        <v>1.0571346650269956E-2</v>
      </c>
      <c r="F21" s="1">
        <f>J17</f>
        <v>5.3618821322378631E-3</v>
      </c>
      <c r="G21" s="1">
        <f>J18</f>
        <v>8.6178402166673801E-2</v>
      </c>
      <c r="H21" s="1">
        <f>J19</f>
        <v>8.9957216503178034E-2</v>
      </c>
      <c r="I21" s="1">
        <f>J20</f>
        <v>0.44758583094306065</v>
      </c>
      <c r="J21" s="1">
        <v>0</v>
      </c>
      <c r="K21" s="1">
        <f>SQRT(((K8-$J$8)^2)+((K7-$J$7)^2))</f>
        <v>8.7028468589303576E-2</v>
      </c>
    </row>
    <row r="22" spans="3:11" x14ac:dyDescent="0.3">
      <c r="C22" s="11">
        <v>7</v>
      </c>
      <c r="D22" s="1">
        <f>K15</f>
        <v>9.195825706264657E-2</v>
      </c>
      <c r="E22" s="1">
        <f>K16</f>
        <v>9.5966309843619993E-2</v>
      </c>
      <c r="F22" s="1">
        <f>K17</f>
        <v>9.2375962787943716E-2</v>
      </c>
      <c r="G22" s="1">
        <f>K18</f>
        <v>0.14954041127735826</v>
      </c>
      <c r="H22" s="1">
        <f>K19</f>
        <v>3.8122720259728682E-3</v>
      </c>
      <c r="I22" s="1">
        <f>K20</f>
        <v>0.36443909440398164</v>
      </c>
      <c r="J22" s="1">
        <f>K21</f>
        <v>8.7028468589303576E-2</v>
      </c>
      <c r="K22" s="1">
        <v>0</v>
      </c>
    </row>
    <row r="25" spans="3:11" x14ac:dyDescent="0.3">
      <c r="D25" s="25" t="s">
        <v>63</v>
      </c>
      <c r="E25" s="26"/>
      <c r="F25" s="26"/>
      <c r="G25" s="26"/>
      <c r="H25" s="26"/>
      <c r="I25" s="26"/>
      <c r="J25" s="26"/>
      <c r="K25" s="26"/>
    </row>
    <row r="26" spans="3:11" x14ac:dyDescent="0.3">
      <c r="D26" s="11">
        <v>0</v>
      </c>
      <c r="E26" s="11">
        <v>1</v>
      </c>
      <c r="F26" s="11">
        <v>2</v>
      </c>
      <c r="G26" s="11">
        <v>3</v>
      </c>
      <c r="H26" s="11">
        <v>4</v>
      </c>
      <c r="I26" s="11">
        <v>5</v>
      </c>
      <c r="J26" s="11">
        <v>6</v>
      </c>
      <c r="K26" s="11">
        <v>7</v>
      </c>
    </row>
    <row r="27" spans="3:11" x14ac:dyDescent="0.3">
      <c r="F27" s="1">
        <f>$E$15+F15-F16</f>
        <v>1.8885355960767463E-3</v>
      </c>
      <c r="G27" s="1">
        <f t="shared" ref="G27:J27" si="4">$E$15+G15-G16</f>
        <v>3.2110822411860751E-3</v>
      </c>
      <c r="H27" s="1">
        <f>$E$15+H15-H16</f>
        <v>4.3126889996021739E-3</v>
      </c>
      <c r="I27" s="1">
        <f t="shared" si="4"/>
        <v>2.522013896843367E-3</v>
      </c>
      <c r="J27" s="1">
        <f t="shared" si="4"/>
        <v>2.6386101859164398E-3</v>
      </c>
      <c r="K27" s="1">
        <f>$E$15+K15-K16</f>
        <v>4.1248886918300448E-3</v>
      </c>
    </row>
    <row r="28" spans="3:11" x14ac:dyDescent="0.3">
      <c r="G28" s="1">
        <f>$F$15+G15-G17</f>
        <v>3.8064826336238478E-4</v>
      </c>
      <c r="H28" s="1">
        <f>$F$15+H15-H17</f>
        <v>5.4871247460923367E-4</v>
      </c>
      <c r="I28" s="1">
        <f>$F$15+I15-I17</f>
        <v>3.1325116857910951E-4</v>
      </c>
      <c r="J28" s="1">
        <f>$F$15+J15-J17</f>
        <v>6.5955104122774298E-4</v>
      </c>
      <c r="K28" s="1">
        <f>$F$15+K15-K17</f>
        <v>5.2671208478553833E-4</v>
      </c>
    </row>
    <row r="29" spans="3:11" x14ac:dyDescent="0.3">
      <c r="H29" s="1">
        <f>$G$15+H15-H18</f>
        <v>2.4384415798710618E-2</v>
      </c>
      <c r="I29" s="1">
        <f>$G$15+I15-I18</f>
        <v>5.8998886686861762E-2</v>
      </c>
      <c r="J29" s="1">
        <f>$G$15+J15-J18</f>
        <v>1.6563281542917169E-3</v>
      </c>
      <c r="K29" s="1">
        <f>$G$15+K15-K18</f>
        <v>2.5175560742870889E-2</v>
      </c>
    </row>
    <row r="30" spans="3:11" x14ac:dyDescent="0.3">
      <c r="I30" s="1">
        <f>$H$15+I15-I19</f>
        <v>0.18439131913354784</v>
      </c>
      <c r="J30" s="1">
        <f>$H$15+J15-J19</f>
        <v>1.0037384691282986E-2</v>
      </c>
      <c r="K30" s="1">
        <f>$H$15+K15-K19</f>
        <v>0.1830635708677518</v>
      </c>
    </row>
    <row r="31" spans="3:11" x14ac:dyDescent="0.3">
      <c r="J31" s="1">
        <f>$I$15+J15-J20</f>
        <v>9.4952354508320291E-3</v>
      </c>
      <c r="K31" s="1">
        <f>$I$15+K15-K20</f>
        <v>0.17952321368917462</v>
      </c>
    </row>
    <row r="32" spans="3:11" x14ac:dyDescent="0.3">
      <c r="K32" s="1">
        <f>$J$15+K15-K21</f>
        <v>1.0006803836725919E-2</v>
      </c>
    </row>
    <row r="35" spans="3:38" x14ac:dyDescent="0.3">
      <c r="C35" s="27" t="s">
        <v>67</v>
      </c>
      <c r="D35" s="27"/>
      <c r="E35" s="27"/>
      <c r="F35" s="27"/>
      <c r="G35" s="27"/>
      <c r="H35" s="27"/>
      <c r="I35" s="27"/>
      <c r="J35" s="27"/>
      <c r="K35" s="27"/>
      <c r="L35" s="27"/>
      <c r="M35" s="27"/>
      <c r="N35" s="27"/>
      <c r="O35" s="27"/>
    </row>
    <row r="37" spans="3:38" x14ac:dyDescent="0.3">
      <c r="C37" s="16" t="s">
        <v>14</v>
      </c>
      <c r="D37" s="16" t="s">
        <v>25</v>
      </c>
      <c r="E37" s="16" t="s">
        <v>15</v>
      </c>
      <c r="F37" s="16" t="s">
        <v>16</v>
      </c>
      <c r="G37" s="16" t="s">
        <v>78</v>
      </c>
      <c r="H37" s="16" t="s">
        <v>17</v>
      </c>
      <c r="I37" s="16" t="s">
        <v>18</v>
      </c>
      <c r="J37" s="16" t="s">
        <v>19</v>
      </c>
      <c r="K37" s="16" t="s">
        <v>20</v>
      </c>
      <c r="L37" s="16" t="s">
        <v>21</v>
      </c>
      <c r="M37" s="16" t="s">
        <v>22</v>
      </c>
      <c r="N37" s="16" t="s">
        <v>23</v>
      </c>
      <c r="O37" s="16" t="s">
        <v>79</v>
      </c>
      <c r="P37" s="2"/>
      <c r="U37" s="19" t="s">
        <v>69</v>
      </c>
      <c r="V37" s="20"/>
      <c r="W37" s="20"/>
      <c r="X37" s="20"/>
      <c r="Y37" s="20"/>
      <c r="Z37" s="20"/>
      <c r="AA37" s="20"/>
      <c r="AB37" s="20"/>
      <c r="AC37" s="20"/>
      <c r="AD37" s="20"/>
      <c r="AE37" s="20"/>
      <c r="AF37" s="20"/>
      <c r="AG37" s="20"/>
      <c r="AH37" s="20"/>
      <c r="AI37" s="20"/>
      <c r="AJ37" s="20"/>
      <c r="AK37" s="20"/>
      <c r="AL37" s="20"/>
    </row>
    <row r="38" spans="3:38" x14ac:dyDescent="0.3">
      <c r="C38" s="1">
        <v>0.18439131913354784</v>
      </c>
      <c r="D38" s="7" t="s">
        <v>24</v>
      </c>
      <c r="E38" s="9">
        <v>4</v>
      </c>
      <c r="F38" s="9">
        <v>5</v>
      </c>
      <c r="G38" s="9"/>
      <c r="H38" s="9">
        <v>550</v>
      </c>
      <c r="I38" s="9">
        <v>500</v>
      </c>
      <c r="J38" s="9"/>
      <c r="K38" s="9">
        <f>H38+I38</f>
        <v>1050</v>
      </c>
      <c r="L38" s="9">
        <f>+K38+J38</f>
        <v>1050</v>
      </c>
      <c r="M38" s="9">
        <v>1000</v>
      </c>
      <c r="N38" s="9" t="s">
        <v>26</v>
      </c>
      <c r="O38" s="9" t="s">
        <v>80</v>
      </c>
      <c r="P38" s="2"/>
    </row>
    <row r="39" spans="3:38" x14ac:dyDescent="0.3">
      <c r="C39" s="1">
        <v>0.1830635708677518</v>
      </c>
      <c r="D39" s="7" t="s">
        <v>38</v>
      </c>
      <c r="E39" s="9">
        <v>4</v>
      </c>
      <c r="F39" s="9">
        <v>7</v>
      </c>
      <c r="G39" s="9"/>
      <c r="H39" s="9">
        <v>550</v>
      </c>
      <c r="I39" s="9">
        <v>250</v>
      </c>
      <c r="J39" s="9"/>
      <c r="K39" s="9">
        <f t="shared" ref="K39:K58" si="5">H39+I39</f>
        <v>800</v>
      </c>
      <c r="L39" s="9">
        <f t="shared" ref="L39:L58" si="6">+K39+J39</f>
        <v>800</v>
      </c>
      <c r="M39" s="9">
        <v>1000</v>
      </c>
      <c r="N39" s="9" t="s">
        <v>39</v>
      </c>
      <c r="O39" s="9"/>
      <c r="P39" s="2"/>
      <c r="Q39" s="23" t="s">
        <v>54</v>
      </c>
      <c r="R39" s="24"/>
      <c r="S39" s="16" t="s">
        <v>55</v>
      </c>
    </row>
    <row r="40" spans="3:38" x14ac:dyDescent="0.3">
      <c r="C40" s="1">
        <v>0.17952321368917462</v>
      </c>
      <c r="D40" s="7" t="s">
        <v>49</v>
      </c>
      <c r="E40" s="9">
        <v>5</v>
      </c>
      <c r="F40" s="9">
        <v>7</v>
      </c>
      <c r="G40" s="9">
        <v>4</v>
      </c>
      <c r="H40" s="9">
        <v>500</v>
      </c>
      <c r="I40" s="9">
        <v>250</v>
      </c>
      <c r="J40" s="9">
        <v>550</v>
      </c>
      <c r="K40" s="9">
        <f t="shared" si="5"/>
        <v>750</v>
      </c>
      <c r="L40" s="9">
        <f t="shared" si="6"/>
        <v>1300</v>
      </c>
      <c r="M40" s="9">
        <v>1000</v>
      </c>
      <c r="N40" s="9" t="s">
        <v>72</v>
      </c>
      <c r="O40" s="9" t="s">
        <v>80</v>
      </c>
      <c r="P40" s="2"/>
      <c r="Q40" s="12">
        <v>1</v>
      </c>
      <c r="R40" s="1" t="str">
        <f>N41</f>
        <v>0,3 y 5</v>
      </c>
      <c r="S40" s="1">
        <f>G15+I15-I18</f>
        <v>5.8998886686861762E-2</v>
      </c>
    </row>
    <row r="41" spans="3:38" x14ac:dyDescent="0.3">
      <c r="C41" s="1">
        <v>5.8998886686861762E-2</v>
      </c>
      <c r="D41" s="8" t="s">
        <v>37</v>
      </c>
      <c r="E41" s="9">
        <v>3</v>
      </c>
      <c r="F41" s="9">
        <v>5</v>
      </c>
      <c r="G41" s="9"/>
      <c r="H41" s="9">
        <v>320</v>
      </c>
      <c r="I41" s="9">
        <v>500</v>
      </c>
      <c r="J41" s="9"/>
      <c r="K41" s="9">
        <f t="shared" si="5"/>
        <v>820</v>
      </c>
      <c r="L41" s="9">
        <f t="shared" si="6"/>
        <v>820</v>
      </c>
      <c r="M41" s="9">
        <v>1000</v>
      </c>
      <c r="N41" s="8" t="s">
        <v>40</v>
      </c>
      <c r="O41" s="8" t="s">
        <v>66</v>
      </c>
      <c r="P41" s="2"/>
      <c r="Q41" s="12">
        <v>2</v>
      </c>
      <c r="R41" s="1" t="str">
        <f>N47</f>
        <v>0,1,4 y 7</v>
      </c>
      <c r="S41" s="9">
        <f>((E15+K15-K16)+(K15+H15-H22))</f>
        <v>0.18718845955958185</v>
      </c>
    </row>
    <row r="42" spans="3:38" x14ac:dyDescent="0.3">
      <c r="C42" s="1">
        <v>2.5175560742870889E-2</v>
      </c>
      <c r="D42" s="8" t="s">
        <v>41</v>
      </c>
      <c r="E42" s="9">
        <v>3</v>
      </c>
      <c r="F42" s="9">
        <v>7</v>
      </c>
      <c r="G42" s="9">
        <v>5</v>
      </c>
      <c r="H42" s="9">
        <v>320</v>
      </c>
      <c r="I42" s="9">
        <v>250</v>
      </c>
      <c r="J42" s="9">
        <v>500</v>
      </c>
      <c r="K42" s="9">
        <f t="shared" si="5"/>
        <v>570</v>
      </c>
      <c r="L42" s="9">
        <f t="shared" si="6"/>
        <v>1070</v>
      </c>
      <c r="M42" s="9">
        <v>1000</v>
      </c>
      <c r="N42" s="9" t="s">
        <v>73</v>
      </c>
      <c r="O42" s="9" t="s">
        <v>80</v>
      </c>
      <c r="P42" s="2"/>
      <c r="Q42" s="12">
        <v>3</v>
      </c>
      <c r="R42" s="1" t="str">
        <f>N54</f>
        <v>0,2 y 6</v>
      </c>
      <c r="S42" s="1">
        <f>F15+J15-J17</f>
        <v>6.5955104122774298E-4</v>
      </c>
    </row>
    <row r="43" spans="3:38" x14ac:dyDescent="0.3">
      <c r="C43" s="1">
        <v>2.4384415798710618E-2</v>
      </c>
      <c r="D43" s="8" t="s">
        <v>27</v>
      </c>
      <c r="E43" s="9">
        <v>3</v>
      </c>
      <c r="F43" s="9">
        <v>4</v>
      </c>
      <c r="G43" s="9">
        <v>7</v>
      </c>
      <c r="H43" s="9">
        <v>320</v>
      </c>
      <c r="I43" s="9">
        <v>550</v>
      </c>
      <c r="J43" s="9">
        <v>250</v>
      </c>
      <c r="K43" s="9">
        <f t="shared" si="5"/>
        <v>870</v>
      </c>
      <c r="L43" s="9">
        <f t="shared" si="6"/>
        <v>1120</v>
      </c>
      <c r="M43" s="9">
        <v>1000</v>
      </c>
      <c r="N43" s="9" t="s">
        <v>42</v>
      </c>
      <c r="O43" s="9" t="s">
        <v>80</v>
      </c>
      <c r="P43" s="2"/>
    </row>
    <row r="44" spans="3:38" x14ac:dyDescent="0.3">
      <c r="C44" s="1">
        <v>1.0037384691282986E-2</v>
      </c>
      <c r="D44" s="7" t="s">
        <v>43</v>
      </c>
      <c r="E44" s="9">
        <v>4</v>
      </c>
      <c r="F44" s="9">
        <v>6</v>
      </c>
      <c r="G44" s="9">
        <v>7</v>
      </c>
      <c r="H44" s="9">
        <v>550</v>
      </c>
      <c r="I44" s="9">
        <v>520</v>
      </c>
      <c r="J44" s="9">
        <v>250</v>
      </c>
      <c r="K44" s="9">
        <f t="shared" si="5"/>
        <v>1070</v>
      </c>
      <c r="L44" s="9">
        <f t="shared" si="6"/>
        <v>1320</v>
      </c>
      <c r="M44" s="9">
        <v>1000</v>
      </c>
      <c r="N44" s="9" t="s">
        <v>56</v>
      </c>
      <c r="O44" s="9" t="s">
        <v>80</v>
      </c>
      <c r="P44" s="2"/>
    </row>
    <row r="45" spans="3:38" x14ac:dyDescent="0.3">
      <c r="C45" s="1">
        <v>1.0006803836725919E-2</v>
      </c>
      <c r="D45" s="7" t="s">
        <v>36</v>
      </c>
      <c r="E45" s="9">
        <v>6</v>
      </c>
      <c r="F45" s="9">
        <v>7</v>
      </c>
      <c r="G45" s="9">
        <v>4</v>
      </c>
      <c r="H45" s="9">
        <v>520</v>
      </c>
      <c r="I45" s="9">
        <v>250</v>
      </c>
      <c r="J45" s="9">
        <v>550</v>
      </c>
      <c r="K45" s="9">
        <f t="shared" si="5"/>
        <v>770</v>
      </c>
      <c r="L45" s="9">
        <f t="shared" si="6"/>
        <v>1320</v>
      </c>
      <c r="M45" s="9">
        <v>1000</v>
      </c>
      <c r="N45" s="9" t="s">
        <v>56</v>
      </c>
      <c r="O45" s="9" t="s">
        <v>80</v>
      </c>
      <c r="P45" s="2"/>
    </row>
    <row r="46" spans="3:38" x14ac:dyDescent="0.3">
      <c r="C46" s="1">
        <v>9.4952354508320291E-3</v>
      </c>
      <c r="D46" s="8" t="s">
        <v>44</v>
      </c>
      <c r="E46" s="9">
        <v>5</v>
      </c>
      <c r="F46" s="9">
        <v>6</v>
      </c>
      <c r="G46" s="9">
        <v>3</v>
      </c>
      <c r="H46" s="9">
        <v>500</v>
      </c>
      <c r="I46" s="9">
        <v>520</v>
      </c>
      <c r="J46" s="9">
        <v>320</v>
      </c>
      <c r="K46" s="9">
        <f t="shared" si="5"/>
        <v>1020</v>
      </c>
      <c r="L46" s="9">
        <f t="shared" si="6"/>
        <v>1340</v>
      </c>
      <c r="M46" s="9">
        <v>1000</v>
      </c>
      <c r="N46" s="9" t="s">
        <v>74</v>
      </c>
      <c r="O46" s="9" t="s">
        <v>80</v>
      </c>
      <c r="P46" s="2"/>
    </row>
    <row r="47" spans="3:38" x14ac:dyDescent="0.3">
      <c r="C47" s="1">
        <v>4.3126889996021739E-3</v>
      </c>
      <c r="D47" s="7" t="s">
        <v>35</v>
      </c>
      <c r="E47" s="9">
        <v>1</v>
      </c>
      <c r="F47" s="9">
        <v>4</v>
      </c>
      <c r="G47" s="14">
        <v>7</v>
      </c>
      <c r="H47" s="9">
        <v>181</v>
      </c>
      <c r="I47" s="9">
        <v>550</v>
      </c>
      <c r="J47" s="9">
        <v>250</v>
      </c>
      <c r="K47" s="9">
        <f t="shared" si="5"/>
        <v>731</v>
      </c>
      <c r="L47" s="9">
        <f t="shared" si="6"/>
        <v>981</v>
      </c>
      <c r="M47" s="9">
        <v>1000</v>
      </c>
      <c r="N47" s="7" t="s">
        <v>62</v>
      </c>
      <c r="O47" s="7" t="s">
        <v>66</v>
      </c>
      <c r="P47" s="2"/>
    </row>
    <row r="48" spans="3:38" x14ac:dyDescent="0.3">
      <c r="C48" s="1">
        <v>4.1248886918300448E-3</v>
      </c>
      <c r="D48" s="7" t="s">
        <v>34</v>
      </c>
      <c r="E48" s="9">
        <v>1</v>
      </c>
      <c r="F48" s="9">
        <v>7</v>
      </c>
      <c r="G48" s="9">
        <v>4</v>
      </c>
      <c r="H48" s="9">
        <v>181</v>
      </c>
      <c r="I48" s="9">
        <v>250</v>
      </c>
      <c r="J48" s="9">
        <v>550</v>
      </c>
      <c r="K48" s="9">
        <f t="shared" si="5"/>
        <v>431</v>
      </c>
      <c r="L48" s="9">
        <f t="shared" si="6"/>
        <v>981</v>
      </c>
      <c r="M48" s="9">
        <v>1000</v>
      </c>
      <c r="N48" s="9" t="s">
        <v>71</v>
      </c>
      <c r="O48" s="9"/>
      <c r="P48" s="2"/>
    </row>
    <row r="49" spans="3:29" x14ac:dyDescent="0.3">
      <c r="C49" s="1">
        <v>3.2110822411860751E-3</v>
      </c>
      <c r="D49" s="8" t="s">
        <v>33</v>
      </c>
      <c r="E49" s="9">
        <v>1</v>
      </c>
      <c r="F49" s="9">
        <v>3</v>
      </c>
      <c r="G49" s="9">
        <v>5</v>
      </c>
      <c r="H49" s="9">
        <v>181</v>
      </c>
      <c r="I49" s="9">
        <v>320</v>
      </c>
      <c r="J49" s="9">
        <v>500</v>
      </c>
      <c r="K49" s="9">
        <f t="shared" si="5"/>
        <v>501</v>
      </c>
      <c r="L49" s="9">
        <f t="shared" si="6"/>
        <v>1001</v>
      </c>
      <c r="M49" s="9">
        <v>1000</v>
      </c>
      <c r="N49" s="9" t="s">
        <v>61</v>
      </c>
      <c r="O49" s="9" t="s">
        <v>80</v>
      </c>
      <c r="P49" s="2"/>
    </row>
    <row r="50" spans="3:29" x14ac:dyDescent="0.3">
      <c r="C50" s="1">
        <v>2.6386101859164398E-3</v>
      </c>
      <c r="D50" s="7" t="s">
        <v>32</v>
      </c>
      <c r="E50" s="9">
        <v>1</v>
      </c>
      <c r="F50" s="9">
        <v>6</v>
      </c>
      <c r="G50" s="10" t="s">
        <v>57</v>
      </c>
      <c r="H50" s="9">
        <v>181</v>
      </c>
      <c r="I50" s="9">
        <v>520</v>
      </c>
      <c r="J50" s="9">
        <v>800</v>
      </c>
      <c r="K50" s="9">
        <f t="shared" si="5"/>
        <v>701</v>
      </c>
      <c r="L50" s="9">
        <f t="shared" si="6"/>
        <v>1501</v>
      </c>
      <c r="M50" s="9">
        <v>1000</v>
      </c>
      <c r="N50" s="9" t="s">
        <v>75</v>
      </c>
      <c r="O50" s="9" t="s">
        <v>80</v>
      </c>
      <c r="P50" s="2"/>
    </row>
    <row r="51" spans="3:29" x14ac:dyDescent="0.3">
      <c r="C51" s="1">
        <v>2.522013896843367E-3</v>
      </c>
      <c r="D51" s="7" t="s">
        <v>45</v>
      </c>
      <c r="E51" s="9">
        <v>1</v>
      </c>
      <c r="F51" s="9">
        <v>5</v>
      </c>
      <c r="G51" s="10" t="s">
        <v>58</v>
      </c>
      <c r="H51" s="9">
        <v>181</v>
      </c>
      <c r="I51" s="9">
        <v>500</v>
      </c>
      <c r="J51" s="9">
        <v>800</v>
      </c>
      <c r="K51" s="9">
        <f t="shared" si="5"/>
        <v>681</v>
      </c>
      <c r="L51" s="9">
        <f t="shared" si="6"/>
        <v>1481</v>
      </c>
      <c r="M51" s="9">
        <v>1000</v>
      </c>
      <c r="N51" s="9" t="s">
        <v>76</v>
      </c>
      <c r="O51" s="9" t="s">
        <v>80</v>
      </c>
      <c r="P51" s="2"/>
    </row>
    <row r="52" spans="3:29" x14ac:dyDescent="0.3">
      <c r="C52" s="1">
        <v>1.8885355960767463E-3</v>
      </c>
      <c r="D52" s="7" t="s">
        <v>46</v>
      </c>
      <c r="E52" s="9">
        <v>1</v>
      </c>
      <c r="F52" s="9">
        <v>2</v>
      </c>
      <c r="G52" s="10" t="s">
        <v>57</v>
      </c>
      <c r="H52" s="9">
        <v>181</v>
      </c>
      <c r="I52" s="9">
        <v>290</v>
      </c>
      <c r="J52" s="9">
        <v>800</v>
      </c>
      <c r="K52" s="9">
        <f t="shared" si="5"/>
        <v>471</v>
      </c>
      <c r="L52" s="9">
        <f t="shared" si="6"/>
        <v>1271</v>
      </c>
      <c r="M52" s="9">
        <v>1000</v>
      </c>
      <c r="N52" s="9" t="s">
        <v>59</v>
      </c>
      <c r="O52" s="9" t="s">
        <v>80</v>
      </c>
      <c r="P52" s="2"/>
    </row>
    <row r="53" spans="3:29" x14ac:dyDescent="0.3">
      <c r="C53" s="1">
        <v>1.6563281542917169E-3</v>
      </c>
      <c r="D53" s="8" t="s">
        <v>31</v>
      </c>
      <c r="E53" s="9">
        <v>3</v>
      </c>
      <c r="F53" s="9">
        <v>6</v>
      </c>
      <c r="G53" s="10">
        <v>5</v>
      </c>
      <c r="H53" s="9">
        <v>320</v>
      </c>
      <c r="I53" s="9">
        <v>520</v>
      </c>
      <c r="J53" s="9">
        <v>500</v>
      </c>
      <c r="K53" s="9">
        <f t="shared" si="5"/>
        <v>840</v>
      </c>
      <c r="L53" s="9">
        <f t="shared" si="6"/>
        <v>1340</v>
      </c>
      <c r="M53" s="9">
        <v>1000</v>
      </c>
      <c r="N53" s="9" t="s">
        <v>60</v>
      </c>
      <c r="O53" s="9" t="s">
        <v>80</v>
      </c>
      <c r="P53" s="2"/>
    </row>
    <row r="54" spans="3:29" x14ac:dyDescent="0.3">
      <c r="C54" s="1">
        <v>6.5955104122774298E-4</v>
      </c>
      <c r="D54" s="15" t="s">
        <v>47</v>
      </c>
      <c r="E54" s="9">
        <v>2</v>
      </c>
      <c r="F54" s="9">
        <v>6</v>
      </c>
      <c r="G54" s="9"/>
      <c r="H54" s="9">
        <v>290</v>
      </c>
      <c r="I54" s="9">
        <v>520</v>
      </c>
      <c r="J54" s="9"/>
      <c r="K54" s="9">
        <f t="shared" si="5"/>
        <v>810</v>
      </c>
      <c r="L54" s="9">
        <f t="shared" si="6"/>
        <v>810</v>
      </c>
      <c r="M54" s="9">
        <v>1000</v>
      </c>
      <c r="N54" s="15" t="s">
        <v>50</v>
      </c>
      <c r="O54" s="15" t="s">
        <v>66</v>
      </c>
      <c r="P54" s="2"/>
    </row>
    <row r="55" spans="3:29" x14ac:dyDescent="0.3">
      <c r="C55" s="1">
        <v>5.4871247460923367E-4</v>
      </c>
      <c r="D55" s="15" t="s">
        <v>30</v>
      </c>
      <c r="E55" s="9">
        <v>2</v>
      </c>
      <c r="F55" s="9">
        <v>4</v>
      </c>
      <c r="G55" s="9">
        <v>6</v>
      </c>
      <c r="H55" s="9">
        <v>290</v>
      </c>
      <c r="I55" s="9">
        <v>550</v>
      </c>
      <c r="J55" s="9">
        <v>520</v>
      </c>
      <c r="K55" s="9">
        <f t="shared" si="5"/>
        <v>840</v>
      </c>
      <c r="L55" s="9">
        <f t="shared" si="6"/>
        <v>1360</v>
      </c>
      <c r="M55" s="9">
        <v>1000</v>
      </c>
      <c r="N55" s="9" t="s">
        <v>51</v>
      </c>
      <c r="O55" s="9" t="s">
        <v>80</v>
      </c>
      <c r="P55" s="2"/>
      <c r="U55" s="21" t="s">
        <v>70</v>
      </c>
      <c r="V55" s="22"/>
      <c r="W55" s="22"/>
      <c r="X55" s="22"/>
      <c r="Y55" s="22"/>
      <c r="Z55" s="22"/>
      <c r="AA55" s="22"/>
      <c r="AB55" s="22"/>
      <c r="AC55" s="22"/>
    </row>
    <row r="56" spans="3:29" x14ac:dyDescent="0.3">
      <c r="C56" s="1">
        <v>5.2671208478553833E-4</v>
      </c>
      <c r="D56" s="15" t="s">
        <v>29</v>
      </c>
      <c r="E56" s="9">
        <v>2</v>
      </c>
      <c r="F56" s="9">
        <v>7</v>
      </c>
      <c r="G56" s="9">
        <v>6</v>
      </c>
      <c r="H56" s="9">
        <v>290</v>
      </c>
      <c r="I56" s="9">
        <v>250</v>
      </c>
      <c r="J56" s="9">
        <v>520</v>
      </c>
      <c r="K56" s="9">
        <f t="shared" si="5"/>
        <v>540</v>
      </c>
      <c r="L56" s="9">
        <f t="shared" si="6"/>
        <v>1060</v>
      </c>
      <c r="M56" s="9">
        <v>1000</v>
      </c>
      <c r="N56" s="9" t="s">
        <v>77</v>
      </c>
      <c r="O56" s="9" t="s">
        <v>80</v>
      </c>
      <c r="P56" s="2"/>
    </row>
    <row r="57" spans="3:29" x14ac:dyDescent="0.3">
      <c r="C57" s="1">
        <v>3.8064826336238478E-4</v>
      </c>
      <c r="D57" s="15" t="s">
        <v>48</v>
      </c>
      <c r="E57" s="9">
        <v>2</v>
      </c>
      <c r="F57" s="9">
        <v>3</v>
      </c>
      <c r="G57" s="9">
        <v>6</v>
      </c>
      <c r="H57" s="9">
        <v>290</v>
      </c>
      <c r="I57" s="9">
        <v>320</v>
      </c>
      <c r="J57" s="9">
        <v>520</v>
      </c>
      <c r="K57" s="9">
        <f t="shared" si="5"/>
        <v>610</v>
      </c>
      <c r="L57" s="9">
        <f t="shared" si="6"/>
        <v>1130</v>
      </c>
      <c r="M57" s="9">
        <v>1000</v>
      </c>
      <c r="N57" s="9" t="s">
        <v>52</v>
      </c>
      <c r="O57" s="9" t="s">
        <v>80</v>
      </c>
      <c r="P57" s="2"/>
    </row>
    <row r="58" spans="3:29" x14ac:dyDescent="0.3">
      <c r="C58" s="1">
        <v>3.1325116857910951E-4</v>
      </c>
      <c r="D58" s="15" t="s">
        <v>28</v>
      </c>
      <c r="E58" s="9">
        <v>2</v>
      </c>
      <c r="F58" s="9">
        <v>5</v>
      </c>
      <c r="G58" s="9">
        <v>6</v>
      </c>
      <c r="H58" s="9">
        <v>290</v>
      </c>
      <c r="I58" s="9">
        <v>500</v>
      </c>
      <c r="J58" s="9">
        <v>520</v>
      </c>
      <c r="K58" s="9">
        <f t="shared" si="5"/>
        <v>790</v>
      </c>
      <c r="L58" s="9">
        <f t="shared" si="6"/>
        <v>1310</v>
      </c>
      <c r="M58" s="9">
        <v>1000</v>
      </c>
      <c r="N58" s="9" t="s">
        <v>53</v>
      </c>
      <c r="O58" s="9" t="s">
        <v>80</v>
      </c>
      <c r="P58" s="2"/>
    </row>
  </sheetData>
  <sortState xmlns:xlrd2="http://schemas.microsoft.com/office/spreadsheetml/2017/richdata2" ref="C38:O58">
    <sortCondition descending="1" ref="C38"/>
  </sortState>
  <mergeCells count="8">
    <mergeCell ref="O2:AB2"/>
    <mergeCell ref="U37:AL37"/>
    <mergeCell ref="U55:AC55"/>
    <mergeCell ref="Q39:R39"/>
    <mergeCell ref="D25:K25"/>
    <mergeCell ref="C13:K13"/>
    <mergeCell ref="C4:K4"/>
    <mergeCell ref="C35:O35"/>
  </mergeCells>
  <phoneticPr fontId="1" type="noConversion"/>
  <conditionalFormatting sqref="F27:K32 M28">
    <cfRule type="colorScale" priority="10">
      <colorScale>
        <cfvo type="min"/>
        <cfvo type="max"/>
        <color theme="9" tint="0.39997558519241921"/>
        <color rgb="FFFFEF9C"/>
      </colorScale>
    </cfRule>
  </conditionalFormatting>
  <conditionalFormatting sqref="C38:C58">
    <cfRule type="colorScale" priority="8">
      <colorScale>
        <cfvo type="min"/>
        <cfvo type="max"/>
        <color theme="5" tint="0.59999389629810485"/>
        <color rgb="FFFFEF9C"/>
      </colorScale>
    </cfRule>
    <cfRule type="colorScale" priority="9">
      <colorScale>
        <cfvo type="min"/>
        <cfvo type="max"/>
        <color theme="5" tint="-0.249977111117893"/>
        <color theme="9" tint="0.79998168889431442"/>
      </colorScale>
    </cfRule>
  </conditionalFormatting>
  <conditionalFormatting sqref="F27:K32">
    <cfRule type="colorScale" priority="7">
      <colorScale>
        <cfvo type="min"/>
        <cfvo type="max"/>
        <color theme="7" tint="0.59999389629810485"/>
        <color theme="5" tint="0.59999389629810485"/>
      </colorScale>
    </cfRule>
    <cfRule type="colorScale" priority="6">
      <colorScale>
        <cfvo type="min"/>
        <cfvo type="max"/>
        <color rgb="FFFF7128"/>
        <color rgb="FFFFEF9C"/>
      </colorScale>
    </cfRule>
    <cfRule type="colorScale" priority="5">
      <colorScale>
        <cfvo type="min"/>
        <cfvo type="max"/>
        <color theme="8" tint="0.79998168889431442"/>
        <color rgb="FFFFEF9C"/>
      </colorScale>
    </cfRule>
    <cfRule type="colorScale" priority="4">
      <colorScale>
        <cfvo type="min"/>
        <cfvo type="max"/>
        <color theme="6" tint="0.79998168889431442"/>
        <color theme="8" tint="0.79998168889431442"/>
      </colorScale>
    </cfRule>
    <cfRule type="colorScale" priority="3">
      <colorScale>
        <cfvo type="min"/>
        <cfvo type="max"/>
        <color theme="9" tint="0.59999389629810485"/>
        <color rgb="FFFFEF9C"/>
      </colorScale>
    </cfRule>
    <cfRule type="colorScale" priority="2">
      <colorScale>
        <cfvo type="min"/>
        <cfvo type="max"/>
        <color theme="5" tint="0.39997558519241921"/>
        <color rgb="FFFFEF9C"/>
      </colorScale>
    </cfRule>
    <cfRule type="colorScale" priority="1">
      <colorScale>
        <cfvo type="min"/>
        <cfvo type="max"/>
        <color theme="5" tint="0.59999389629810485"/>
        <color rgb="FFFFEF9C"/>
      </colorScale>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Portada</vt:lpstr>
      <vt:lpstr>Asignación de rutas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YARELI MIRELES MORENO</cp:lastModifiedBy>
  <dcterms:created xsi:type="dcterms:W3CDTF">2020-10-28T00:11:50Z</dcterms:created>
  <dcterms:modified xsi:type="dcterms:W3CDTF">2021-07-17T01:21:54Z</dcterms:modified>
</cp:coreProperties>
</file>